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Owner\Documents\Nar-Anon\Midwest Region\MWR Financial\Treasurers Reports\"/>
    </mc:Choice>
  </mc:AlternateContent>
  <xr:revisionPtr revIDLastSave="0" documentId="13_ncr:1_{62267F80-AB50-4B28-BD0A-3B193CCBB69A}" xr6:coauthVersionLast="43" xr6:coauthVersionMax="43" xr10:uidLastSave="{00000000-0000-0000-0000-000000000000}"/>
  <bookViews>
    <workbookView xWindow="-120" yWindow="-120" windowWidth="15600" windowHeight="11160" tabRatio="637" xr2:uid="{00000000-000D-0000-FFFF-FFFF00000000}"/>
  </bookViews>
  <sheets>
    <sheet name="Treasurer's Report" sheetId="1" r:id="rId1"/>
    <sheet name="Budget vs. Actual" sheetId="4" r:id="rId2"/>
    <sheet name="Graph-Needs vs. Actual" sheetId="3" r:id="rId3"/>
    <sheet name="Financial Needs for Region" sheetId="2" r:id="rId4"/>
  </sheets>
  <definedNames>
    <definedName name="_xlnm.Print_Area" localSheetId="3">'Financial Needs for Region'!$A$1:$Y$14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16" i="2" l="1"/>
  <c r="C10" i="1" l="1"/>
  <c r="C16" i="1" l="1"/>
  <c r="C2" i="2" l="1"/>
  <c r="D2" i="2" s="1"/>
  <c r="E2" i="2" s="1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Q2" i="2" s="1"/>
  <c r="R2" i="2" s="1"/>
  <c r="S2" i="2" s="1"/>
  <c r="T2" i="2" s="1"/>
  <c r="U2" i="2" s="1"/>
  <c r="V2" i="2" s="1"/>
  <c r="W2" i="2" s="1"/>
  <c r="X2" i="2" s="1"/>
  <c r="Y2" i="2" s="1"/>
  <c r="Z2" i="2" s="1"/>
  <c r="C30" i="1" l="1"/>
  <c r="C18" i="1" l="1"/>
  <c r="Z13" i="2" l="1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C32" i="1" l="1"/>
  <c r="B13" i="2" l="1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B10" i="2" l="1"/>
  <c r="B16" i="2" s="1"/>
  <c r="C5" i="2" l="1"/>
  <c r="D5" i="2" s="1"/>
  <c r="E5" i="2" s="1"/>
  <c r="F5" i="2" s="1"/>
  <c r="G5" i="2" s="1"/>
  <c r="H5" i="2" l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V5" i="2" s="1"/>
  <c r="X5" i="2" s="1"/>
  <c r="Y5" i="2" s="1"/>
  <c r="Z5" i="2" s="1"/>
  <c r="Z10" i="2" s="1"/>
  <c r="C10" i="2"/>
  <c r="C16" i="2" s="1"/>
  <c r="D10" i="2" l="1"/>
  <c r="D16" i="2" s="1"/>
  <c r="E10" i="2" l="1"/>
  <c r="E16" i="2" s="1"/>
  <c r="F10" i="2" l="1"/>
  <c r="F16" i="2" s="1"/>
  <c r="G10" i="2" l="1"/>
  <c r="G16" i="2" s="1"/>
  <c r="H10" i="2" l="1"/>
  <c r="H16" i="2" s="1"/>
  <c r="I10" i="2" l="1"/>
  <c r="I16" i="2" s="1"/>
  <c r="J10" i="2" l="1"/>
  <c r="J16" i="2" s="1"/>
  <c r="K10" i="2" l="1"/>
  <c r="K16" i="2" s="1"/>
  <c r="L10" i="2" l="1"/>
  <c r="L16" i="2" s="1"/>
  <c r="M10" i="2" l="1"/>
  <c r="M16" i="2" s="1"/>
  <c r="N10" i="2" l="1"/>
  <c r="N16" i="2" s="1"/>
  <c r="O10" i="2" l="1"/>
  <c r="O16" i="2" s="1"/>
  <c r="P10" i="2" l="1"/>
  <c r="P16" i="2" s="1"/>
  <c r="Q10" i="2" l="1"/>
  <c r="Q16" i="2" s="1"/>
  <c r="R10" i="2" l="1"/>
  <c r="R16" i="2" s="1"/>
  <c r="S10" i="2" l="1"/>
  <c r="T10" i="2" l="1"/>
  <c r="U10" i="2" l="1"/>
  <c r="V10" i="2" l="1"/>
  <c r="W10" i="2" l="1"/>
  <c r="Y10" i="2" l="1"/>
  <c r="X10" i="2"/>
</calcChain>
</file>

<file path=xl/sharedStrings.xml><?xml version="1.0" encoding="utf-8"?>
<sst xmlns="http://schemas.openxmlformats.org/spreadsheetml/2006/main" count="74" uniqueCount="61">
  <si>
    <t>Midwest Region of Nar-Anon</t>
  </si>
  <si>
    <t>Treasurer's Report</t>
  </si>
  <si>
    <t>Revenue</t>
  </si>
  <si>
    <t>Expenses</t>
  </si>
  <si>
    <t>Total Revenue</t>
  </si>
  <si>
    <t>Total Expenses</t>
  </si>
  <si>
    <t>Outreach</t>
  </si>
  <si>
    <t>Banking/RSC</t>
  </si>
  <si>
    <t>New Group Literature</t>
  </si>
  <si>
    <t>Contingency</t>
  </si>
  <si>
    <t>Actual Balance on Hand</t>
  </si>
  <si>
    <t xml:space="preserve">Website </t>
  </si>
  <si>
    <t>Delegate/Alt.</t>
  </si>
  <si>
    <t>Financial Needs for Region</t>
  </si>
  <si>
    <t>Comments</t>
  </si>
  <si>
    <t>Date (end of month shown)</t>
  </si>
  <si>
    <t>Account Description</t>
  </si>
  <si>
    <t>Donations - Revenue</t>
  </si>
  <si>
    <t>Assembly</t>
  </si>
  <si>
    <t>Total</t>
  </si>
  <si>
    <t>Delegate and Alternate Delegate</t>
  </si>
  <si>
    <t>Banking</t>
  </si>
  <si>
    <t>Website</t>
  </si>
  <si>
    <t>RSC Operations</t>
  </si>
  <si>
    <t>WSO</t>
  </si>
  <si>
    <t>WSO Donation</t>
  </si>
  <si>
    <t>Annual Budgeted amount divided by 4 which is equivalent to 3 months of anticipated  expenses</t>
  </si>
  <si>
    <t>Website hosting and URL registration is due in Sept. 2019.  The total cost for this item in 2019 is estimated to be ~$360. This will cover the cost for the next 3 years.  The cost for this service is approximately $10/month.  An additional 3 months is also added to this item as a reserve.</t>
  </si>
  <si>
    <t xml:space="preserve">New Group Literature </t>
  </si>
  <si>
    <t>Annual Budgeted amount divided by 4 which is equivalent to 3 months of anticipated  expenses.  This is equivalent to about 3 Starter Kits.</t>
  </si>
  <si>
    <t>The total budgeted Contingency should be available anytime during the year for unanticipated expenses.</t>
  </si>
  <si>
    <t>Total  Financial Needs for Region</t>
  </si>
  <si>
    <t>General Fund Ending Balance less Total Financial Needs for Region</t>
  </si>
  <si>
    <t xml:space="preserve">Financial Needs for Region </t>
  </si>
  <si>
    <t xml:space="preserve">Funds Available above (below) Financial Needs for Region </t>
  </si>
  <si>
    <t>Convention / Outreach</t>
  </si>
  <si>
    <t>Please make donations payable to "Midwest Region of Nar-Anon" and send to:
Rod Seemann
6239 Howe Dr.
Fairway, KS  66205</t>
  </si>
  <si>
    <t xml:space="preserve">Funds above (below) Financial Needs </t>
  </si>
  <si>
    <t>DON</t>
  </si>
  <si>
    <t>ASB</t>
  </si>
  <si>
    <t>DAD</t>
  </si>
  <si>
    <t>COR</t>
  </si>
  <si>
    <t>BK</t>
  </si>
  <si>
    <t>WEB</t>
  </si>
  <si>
    <t>RSC</t>
  </si>
  <si>
    <t>NGL</t>
  </si>
  <si>
    <t>CON</t>
  </si>
  <si>
    <t>This number represents the amount that we should have set aside to send our Delegate and Alternate Delegate to the 2020 WSC. Total cost is estimated to be $4000 for the 2 year period which is equivalent to $166.67/mo.  This cost represents the number of months since Dec, 2017 times $166.67/mo. An additional 3 months is also added to this item as a reserve.</t>
  </si>
  <si>
    <t>Code</t>
  </si>
  <si>
    <t>YTD    Total</t>
  </si>
  <si>
    <t>Over / (Under)</t>
  </si>
  <si>
    <t>Narateen</t>
  </si>
  <si>
    <t>Account Activity &amp; Budget to Actual Comparison - FY 2019*</t>
  </si>
  <si>
    <t>NT</t>
  </si>
  <si>
    <t>* - FY2019 runs from 10/1/2018 until 9/30/2019</t>
  </si>
  <si>
    <t>Agrees with Bank Balance</t>
  </si>
  <si>
    <t>General Fund Starting Balance - 5/1/2019</t>
  </si>
  <si>
    <t>General Fund Ending Balance - 5/31/2019</t>
  </si>
  <si>
    <t>New Meeting Starter Kit Literature - Indianapolis, IN - Sunday</t>
  </si>
  <si>
    <t xml:space="preserve">Interest </t>
  </si>
  <si>
    <t>FY 2019 Budget*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</si>
</sst>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  <numFmt numFmtId="166" formatCode="m/d/yyyy;@"/>
    <numFmt numFmtId="167" formatCode="[$-409]mmm\-yy;@"/>
    <numFmt numFmtId="168" formatCode="[$-409]mmmm\ d\,\ yyyy;@"/>
  </numFmts>
  <fonts count="36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sz val="18"/>
      <color theme="1"/>
      <name val="Arial"/>
      <family val="2"/>
    </font>
    <font>
      <sz val="16"/>
      <color theme="1" tint="4.9989318521683403E-2"/>
      <name val="Arial"/>
      <family val="2"/>
    </font>
    <font>
      <sz val="12"/>
      <color theme="1" tint="4.9989318521683403E-2"/>
      <name val="Arial"/>
      <family val="2"/>
    </font>
    <font>
      <b/>
      <u/>
      <sz val="12"/>
      <color theme="1" tint="4.9989318521683403E-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 val="singleAccounting"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45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4" fontId="24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78">
    <xf numFmtId="0" fontId="0" fillId="0" borderId="0" xfId="0"/>
    <xf numFmtId="164" fontId="0" fillId="0" borderId="0" xfId="0" applyNumberFormat="1"/>
    <xf numFmtId="0" fontId="21" fillId="0" borderId="0" xfId="0" applyFont="1"/>
    <xf numFmtId="0" fontId="22" fillId="0" borderId="0" xfId="0" applyFont="1"/>
    <xf numFmtId="165" fontId="21" fillId="0" borderId="0" xfId="0" applyNumberFormat="1" applyFont="1"/>
    <xf numFmtId="165" fontId="22" fillId="0" borderId="0" xfId="0" applyNumberFormat="1" applyFont="1"/>
    <xf numFmtId="166" fontId="0" fillId="0" borderId="0" xfId="0" applyNumberFormat="1"/>
    <xf numFmtId="0" fontId="0" fillId="0" borderId="0" xfId="0" applyAlignment="1">
      <alignment wrapText="1"/>
    </xf>
    <xf numFmtId="0" fontId="22" fillId="0" borderId="0" xfId="0" applyFont="1" applyAlignment="1">
      <alignment horizontal="right"/>
    </xf>
    <xf numFmtId="167" fontId="0" fillId="0" borderId="0" xfId="0" applyNumberFormat="1"/>
    <xf numFmtId="1" fontId="0" fillId="0" borderId="0" xfId="0" applyNumberFormat="1"/>
    <xf numFmtId="0" fontId="25" fillId="0" borderId="0" xfId="0" applyFont="1"/>
    <xf numFmtId="44" fontId="21" fillId="0" borderId="0" xfId="27" applyFont="1"/>
    <xf numFmtId="0" fontId="26" fillId="0" borderId="0" xfId="0" applyFont="1"/>
    <xf numFmtId="165" fontId="26" fillId="0" borderId="1" xfId="0" applyNumberFormat="1" applyFont="1" applyBorder="1"/>
    <xf numFmtId="165" fontId="27" fillId="0" borderId="0" xfId="0" applyNumberFormat="1" applyFont="1"/>
    <xf numFmtId="8" fontId="18" fillId="0" borderId="0" xfId="0" applyNumberFormat="1" applyFont="1"/>
    <xf numFmtId="165" fontId="26" fillId="0" borderId="0" xfId="0" applyNumberFormat="1" applyFont="1"/>
    <xf numFmtId="0" fontId="17" fillId="0" borderId="0" xfId="0" applyFont="1" applyAlignment="1">
      <alignment horizontal="left" indent="1"/>
    </xf>
    <xf numFmtId="1" fontId="0" fillId="0" borderId="0" xfId="0" applyNumberFormat="1" applyAlignment="1">
      <alignment wrapText="1"/>
    </xf>
    <xf numFmtId="0" fontId="16" fillId="0" borderId="0" xfId="0" applyFont="1" applyAlignment="1">
      <alignment wrapText="1"/>
    </xf>
    <xf numFmtId="0" fontId="28" fillId="0" borderId="0" xfId="0" applyFont="1" applyAlignment="1">
      <alignment horizontal="center" wrapText="1"/>
    </xf>
    <xf numFmtId="165" fontId="15" fillId="0" borderId="1" xfId="0" applyNumberFormat="1" applyFont="1" applyBorder="1"/>
    <xf numFmtId="0" fontId="31" fillId="0" borderId="0" xfId="0" applyFont="1"/>
    <xf numFmtId="0" fontId="30" fillId="0" borderId="0" xfId="0" applyFont="1"/>
    <xf numFmtId="0" fontId="32" fillId="0" borderId="0" xfId="0" applyFont="1" applyAlignment="1">
      <alignment horizontal="center" wrapText="1"/>
    </xf>
    <xf numFmtId="165" fontId="22" fillId="0" borderId="0" xfId="0" applyNumberFormat="1" applyFont="1" applyAlignment="1">
      <alignment vertical="top"/>
    </xf>
    <xf numFmtId="0" fontId="33" fillId="0" borderId="0" xfId="0" applyFont="1" applyAlignment="1">
      <alignment horizontal="left" vertical="top" wrapText="1"/>
    </xf>
    <xf numFmtId="0" fontId="22" fillId="0" borderId="0" xfId="0" applyFont="1" applyAlignment="1">
      <alignment wrapText="1"/>
    </xf>
    <xf numFmtId="164" fontId="22" fillId="0" borderId="0" xfId="0" applyNumberFormat="1" applyFont="1"/>
    <xf numFmtId="0" fontId="0" fillId="0" borderId="0" xfId="0" applyAlignment="1">
      <alignment horizontal="right"/>
    </xf>
    <xf numFmtId="166" fontId="10" fillId="0" borderId="0" xfId="0" applyNumberFormat="1" applyFont="1" applyAlignment="1">
      <alignment horizontal="left" vertical="top" wrapText="1" indent="1"/>
    </xf>
    <xf numFmtId="165" fontId="10" fillId="0" borderId="0" xfId="0" applyNumberFormat="1" applyFont="1" applyAlignment="1">
      <alignment horizontal="left" vertical="top"/>
    </xf>
    <xf numFmtId="0" fontId="34" fillId="0" borderId="0" xfId="0" applyFont="1" applyAlignment="1">
      <alignment horizontal="left" vertical="top" wrapText="1"/>
    </xf>
    <xf numFmtId="0" fontId="34" fillId="0" borderId="0" xfId="0" applyFont="1" applyAlignment="1">
      <alignment wrapText="1"/>
    </xf>
    <xf numFmtId="0" fontId="10" fillId="0" borderId="0" xfId="0" applyFont="1"/>
    <xf numFmtId="0" fontId="22" fillId="0" borderId="0" xfId="0" applyFont="1" applyAlignment="1">
      <alignment horizontal="left" vertical="top" wrapText="1"/>
    </xf>
    <xf numFmtId="0" fontId="26" fillId="0" borderId="0" xfId="0" applyFont="1" applyAlignment="1">
      <alignment vertical="top" wrapText="1"/>
    </xf>
    <xf numFmtId="166" fontId="26" fillId="0" borderId="0" xfId="0" applyNumberFormat="1" applyFont="1" applyAlignment="1">
      <alignment horizontal="right" vertical="top" wrapText="1"/>
    </xf>
    <xf numFmtId="0" fontId="26" fillId="0" borderId="0" xfId="0" applyFont="1" applyAlignment="1">
      <alignment horizontal="left" wrapText="1"/>
    </xf>
    <xf numFmtId="165" fontId="26" fillId="0" borderId="0" xfId="0" applyNumberFormat="1" applyFont="1" applyAlignment="1">
      <alignment horizontal="left" vertical="top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25" fillId="0" borderId="0" xfId="0" applyFont="1" applyAlignment="1">
      <alignment horizontal="center" wrapText="1"/>
    </xf>
    <xf numFmtId="44" fontId="35" fillId="0" borderId="0" xfId="27" applyFont="1" applyAlignment="1">
      <alignment horizontal="center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left" wrapText="1" indent="1"/>
    </xf>
    <xf numFmtId="0" fontId="26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44" fontId="0" fillId="0" borderId="0" xfId="27" applyFont="1" applyAlignment="1">
      <alignment vertical="top"/>
    </xf>
    <xf numFmtId="166" fontId="5" fillId="0" borderId="0" xfId="0" applyNumberFormat="1" applyFont="1" applyAlignment="1">
      <alignment horizontal="left" vertical="top" wrapText="1" indent="1"/>
    </xf>
    <xf numFmtId="0" fontId="27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wrapText="1"/>
    </xf>
    <xf numFmtId="44" fontId="5" fillId="0" borderId="0" xfId="27" applyFont="1" applyAlignment="1">
      <alignment horizontal="center"/>
    </xf>
    <xf numFmtId="44" fontId="5" fillId="0" borderId="0" xfId="27" applyFont="1"/>
    <xf numFmtId="44" fontId="5" fillId="0" borderId="1" xfId="27" applyFont="1" applyBorder="1" applyAlignment="1">
      <alignment horizontal="center"/>
    </xf>
    <xf numFmtId="0" fontId="5" fillId="0" borderId="0" xfId="0" applyFont="1" applyAlignment="1">
      <alignment horizontal="right" wrapText="1"/>
    </xf>
    <xf numFmtId="44" fontId="25" fillId="0" borderId="0" xfId="27" applyFont="1" applyAlignment="1">
      <alignment horizontal="center"/>
    </xf>
    <xf numFmtId="44" fontId="5" fillId="0" borderId="1" xfId="27" applyFont="1" applyBorder="1"/>
    <xf numFmtId="0" fontId="5" fillId="0" borderId="0" xfId="0" applyFont="1" applyAlignment="1">
      <alignment horizontal="center"/>
    </xf>
    <xf numFmtId="44" fontId="4" fillId="0" borderId="0" xfId="27" applyFont="1" applyAlignment="1">
      <alignment vertical="top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44" fontId="3" fillId="0" borderId="0" xfId="27" applyFont="1" applyAlignment="1">
      <alignment vertical="top"/>
    </xf>
    <xf numFmtId="44" fontId="2" fillId="0" borderId="0" xfId="27" applyFont="1" applyAlignment="1">
      <alignment vertical="top"/>
    </xf>
    <xf numFmtId="0" fontId="2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9" fillId="0" borderId="0" xfId="0" applyFont="1" applyAlignment="1">
      <alignment horizontal="center"/>
    </xf>
    <xf numFmtId="168" fontId="29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 indent="1"/>
    </xf>
    <xf numFmtId="0" fontId="1" fillId="0" borderId="0" xfId="0" applyFont="1" applyAlignment="1">
      <alignment horizontal="left" vertical="top" wrapText="1" indent="1"/>
    </xf>
    <xf numFmtId="44" fontId="1" fillId="0" borderId="0" xfId="27" applyFont="1" applyAlignment="1">
      <alignment horizontal="left" vertical="top" wrapText="1"/>
    </xf>
  </cellXfs>
  <cellStyles count="45">
    <cellStyle name="Currency" xfId="27" builtinId="4"/>
    <cellStyle name="Currency 2" xfId="31" xr:uid="{00000000-0005-0000-0000-000001000000}"/>
    <cellStyle name="Currency 3" xfId="29" xr:uid="{00000000-0005-0000-0000-000002000000}"/>
    <cellStyle name="Currency 4" xfId="34" xr:uid="{00000000-0005-0000-0000-000003000000}"/>
    <cellStyle name="Currency 5" xfId="37" xr:uid="{00000000-0005-0000-0000-000004000000}"/>
    <cellStyle name="Currency 6" xfId="40" xr:uid="{00000000-0005-0000-0000-000005000000}"/>
    <cellStyle name="Currency 7" xfId="43" xr:uid="{00000000-0005-0000-0000-000006000000}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  <cellStyle name="Normal 2" xfId="30" xr:uid="{00000000-0005-0000-0000-000022000000}"/>
    <cellStyle name="Normal 3" xfId="28" xr:uid="{00000000-0005-0000-0000-000023000000}"/>
    <cellStyle name="Normal 4" xfId="33" xr:uid="{00000000-0005-0000-0000-000024000000}"/>
    <cellStyle name="Normal 5" xfId="36" xr:uid="{00000000-0005-0000-0000-000025000000}"/>
    <cellStyle name="Normal 6" xfId="39" xr:uid="{00000000-0005-0000-0000-000026000000}"/>
    <cellStyle name="Normal 7" xfId="42" xr:uid="{00000000-0005-0000-0000-000027000000}"/>
    <cellStyle name="Percent 2" xfId="32" xr:uid="{00000000-0005-0000-0000-000028000000}"/>
    <cellStyle name="Percent 3" xfId="35" xr:uid="{00000000-0005-0000-0000-000029000000}"/>
    <cellStyle name="Percent 4" xfId="38" xr:uid="{00000000-0005-0000-0000-00002A000000}"/>
    <cellStyle name="Percent 5" xfId="41" xr:uid="{00000000-0005-0000-0000-00002B000000}"/>
    <cellStyle name="Percent 6" xfId="44" xr:uid="{00000000-0005-0000-0000-00002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Financial Needs for Region vs.</a:t>
            </a:r>
            <a:r>
              <a:rPr lang="en-US" sz="2000" baseline="0"/>
              <a:t> Actual Balance on Hand</a:t>
            </a:r>
            <a:endParaRPr lang="en-US" sz="2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511969454522404E-2"/>
          <c:y val="8.9363057324840761E-2"/>
          <c:w val="0.90268234076374254"/>
          <c:h val="0.72531270374642665"/>
        </c:manualLayout>
      </c:layout>
      <c:lineChart>
        <c:grouping val="standard"/>
        <c:varyColors val="0"/>
        <c:ser>
          <c:idx val="0"/>
          <c:order val="0"/>
          <c:tx>
            <c:strRef>
              <c:f>'Financial Needs for Region'!$A$10</c:f>
              <c:strCache>
                <c:ptCount val="1"/>
                <c:pt idx="0">
                  <c:v>Financial Needs for Region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</c:numCache>
            </c:numRef>
          </c:cat>
          <c:val>
            <c:numRef>
              <c:f>'Financial Needs for Region'!$B$10:$AG$10</c:f>
              <c:numCache>
                <c:formatCode>0</c:formatCode>
                <c:ptCount val="32"/>
                <c:pt idx="0">
                  <c:v>1622.5</c:v>
                </c:pt>
                <c:pt idx="1">
                  <c:v>1799.1666666000001</c:v>
                </c:pt>
                <c:pt idx="2">
                  <c:v>1975.8333332</c:v>
                </c:pt>
                <c:pt idx="3">
                  <c:v>2152.4999997999998</c:v>
                </c:pt>
                <c:pt idx="4">
                  <c:v>2329.1666663999999</c:v>
                </c:pt>
                <c:pt idx="5">
                  <c:v>2505.833333</c:v>
                </c:pt>
                <c:pt idx="6">
                  <c:v>2682.4999996000001</c:v>
                </c:pt>
                <c:pt idx="7">
                  <c:v>2859.1666662000002</c:v>
                </c:pt>
                <c:pt idx="8">
                  <c:v>3035.8333328000003</c:v>
                </c:pt>
                <c:pt idx="9">
                  <c:v>3212.4999994000004</c:v>
                </c:pt>
                <c:pt idx="10">
                  <c:v>3486.6666660000005</c:v>
                </c:pt>
                <c:pt idx="11">
                  <c:v>3663.3333326000006</c:v>
                </c:pt>
                <c:pt idx="12">
                  <c:v>3839.9999992000007</c:v>
                </c:pt>
                <c:pt idx="13">
                  <c:v>4016.6666658000008</c:v>
                </c:pt>
                <c:pt idx="14">
                  <c:v>4193.3333324000014</c:v>
                </c:pt>
                <c:pt idx="15">
                  <c:v>4369.9999990000015</c:v>
                </c:pt>
                <c:pt idx="16">
                  <c:v>4546.6666656000016</c:v>
                </c:pt>
                <c:pt idx="17">
                  <c:v>4723.3333322000017</c:v>
                </c:pt>
                <c:pt idx="18">
                  <c:v>4899.9999988000018</c:v>
                </c:pt>
                <c:pt idx="19">
                  <c:v>5076.6666654000019</c:v>
                </c:pt>
                <c:pt idx="20">
                  <c:v>5253.333332000002</c:v>
                </c:pt>
                <c:pt idx="21">
                  <c:v>5069.9999986000021</c:v>
                </c:pt>
                <c:pt idx="22">
                  <c:v>5246.6666652000013</c:v>
                </c:pt>
                <c:pt idx="23">
                  <c:v>5423.3333318000014</c:v>
                </c:pt>
                <c:pt idx="24">
                  <c:v>1600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09-44B2-832B-28CF319DD42F}"/>
            </c:ext>
          </c:extLst>
        </c:ser>
        <c:ser>
          <c:idx val="1"/>
          <c:order val="1"/>
          <c:tx>
            <c:strRef>
              <c:f>'Financial Needs for Region'!$A$14</c:f>
              <c:strCache>
                <c:ptCount val="1"/>
                <c:pt idx="0">
                  <c:v>Actual Balance on Hand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</c:numCache>
            </c:numRef>
          </c:cat>
          <c:val>
            <c:numRef>
              <c:f>'Financial Needs for Region'!$B$14:$AG$14</c:f>
              <c:numCache>
                <c:formatCode>General</c:formatCode>
                <c:ptCount val="32"/>
                <c:pt idx="0">
                  <c:v>3749</c:v>
                </c:pt>
                <c:pt idx="1">
                  <c:v>3901</c:v>
                </c:pt>
                <c:pt idx="2">
                  <c:v>4061</c:v>
                </c:pt>
                <c:pt idx="3">
                  <c:v>4287</c:v>
                </c:pt>
                <c:pt idx="4">
                  <c:v>4441</c:v>
                </c:pt>
                <c:pt idx="5">
                  <c:v>4466</c:v>
                </c:pt>
                <c:pt idx="6">
                  <c:v>4742</c:v>
                </c:pt>
                <c:pt idx="7">
                  <c:v>4777</c:v>
                </c:pt>
                <c:pt idx="8">
                  <c:v>4668</c:v>
                </c:pt>
                <c:pt idx="9">
                  <c:v>4222</c:v>
                </c:pt>
                <c:pt idx="10">
                  <c:v>6325</c:v>
                </c:pt>
                <c:pt idx="11">
                  <c:v>5965</c:v>
                </c:pt>
                <c:pt idx="12">
                  <c:v>5991</c:v>
                </c:pt>
                <c:pt idx="13">
                  <c:v>6026</c:v>
                </c:pt>
                <c:pt idx="14">
                  <c:v>6313</c:v>
                </c:pt>
                <c:pt idx="15">
                  <c:v>6566</c:v>
                </c:pt>
                <c:pt idx="16">
                  <c:v>6591</c:v>
                </c:pt>
                <c:pt idx="17">
                  <c:v>6463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09-44B2-832B-28CF319DD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415080"/>
        <c:axId val="203414688"/>
        <c:extLst/>
      </c:lineChart>
      <c:dateAx>
        <c:axId val="203415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 - End of Month</a:t>
                </a:r>
                <a:r>
                  <a:rPr lang="en-US" baseline="0"/>
                  <a:t> Shown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414688"/>
        <c:crosses val="autoZero"/>
        <c:auto val="1"/>
        <c:lblOffset val="100"/>
        <c:baseTimeUnit val="days"/>
      </c:dateAx>
      <c:valAx>
        <c:axId val="20341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41508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8269026230876076"/>
          <c:y val="0.9493097280037448"/>
          <c:w val="0.6442674947321726"/>
          <c:h val="5.06902719962552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38100</xdr:rowOff>
    </xdr:from>
    <xdr:to>
      <xdr:col>14</xdr:col>
      <xdr:colOff>9525</xdr:colOff>
      <xdr:row>31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7"/>
  <sheetViews>
    <sheetView tabSelected="1" zoomScale="75" zoomScaleNormal="75" workbookViewId="0">
      <selection activeCell="D11" sqref="D11"/>
    </sheetView>
  </sheetViews>
  <sheetFormatPr defaultColWidth="11" defaultRowHeight="15.75" x14ac:dyDescent="0.25"/>
  <cols>
    <col min="1" max="1" width="57.625" customWidth="1"/>
    <col min="2" max="2" width="12.125" bestFit="1" customWidth="1"/>
    <col min="3" max="3" width="15.375" customWidth="1"/>
    <col min="4" max="4" width="46.625" style="7" customWidth="1"/>
  </cols>
  <sheetData>
    <row r="1" spans="1:4" ht="23.25" customHeight="1" x14ac:dyDescent="0.35">
      <c r="A1" s="71" t="s">
        <v>0</v>
      </c>
      <c r="B1" s="71"/>
      <c r="C1" s="71"/>
      <c r="D1" s="71"/>
    </row>
    <row r="2" spans="1:4" ht="23.25" customHeight="1" x14ac:dyDescent="0.35">
      <c r="A2" s="71" t="s">
        <v>1</v>
      </c>
      <c r="B2" s="71"/>
      <c r="C2" s="71"/>
      <c r="D2" s="71"/>
    </row>
    <row r="3" spans="1:4" ht="23.25" customHeight="1" x14ac:dyDescent="0.35">
      <c r="A3" s="72">
        <v>43616</v>
      </c>
      <c r="B3" s="72"/>
      <c r="C3" s="72"/>
      <c r="D3" s="72"/>
    </row>
    <row r="4" spans="1:4" x14ac:dyDescent="0.25">
      <c r="A4" s="2"/>
      <c r="B4" s="2"/>
      <c r="C4" s="3"/>
    </row>
    <row r="5" spans="1:4" ht="21" thickBot="1" x14ac:dyDescent="0.35">
      <c r="A5" s="13" t="s">
        <v>56</v>
      </c>
      <c r="B5" s="4"/>
      <c r="C5" s="14">
        <v>6591.15</v>
      </c>
      <c r="D5" s="21" t="s">
        <v>14</v>
      </c>
    </row>
    <row r="6" spans="1:4" ht="16.5" thickTop="1" x14ac:dyDescent="0.25">
      <c r="A6" s="2"/>
      <c r="B6" s="4"/>
      <c r="C6" s="5"/>
    </row>
    <row r="7" spans="1:4" x14ac:dyDescent="0.25">
      <c r="A7" s="11" t="s">
        <v>2</v>
      </c>
      <c r="B7" s="4"/>
      <c r="C7" s="5"/>
    </row>
    <row r="8" spans="1:4" x14ac:dyDescent="0.25">
      <c r="A8" s="76" t="s">
        <v>59</v>
      </c>
      <c r="B8" s="68">
        <v>0.27</v>
      </c>
    </row>
    <row r="9" spans="1:4" x14ac:dyDescent="0.25">
      <c r="A9" s="66"/>
      <c r="B9" s="67"/>
    </row>
    <row r="10" spans="1:4" x14ac:dyDescent="0.25">
      <c r="A10" s="8" t="s">
        <v>4</v>
      </c>
      <c r="B10" s="16"/>
      <c r="C10" s="5">
        <f>SUM(B8:B9)</f>
        <v>0.27</v>
      </c>
      <c r="D10" s="20"/>
    </row>
    <row r="11" spans="1:4" x14ac:dyDescent="0.25">
      <c r="A11" s="2"/>
      <c r="B11" s="12"/>
      <c r="C11" s="5"/>
    </row>
    <row r="12" spans="1:4" x14ac:dyDescent="0.25">
      <c r="C12" s="5"/>
    </row>
    <row r="13" spans="1:4" x14ac:dyDescent="0.25">
      <c r="A13" s="11" t="s">
        <v>3</v>
      </c>
      <c r="B13" s="12"/>
      <c r="C13" s="5"/>
    </row>
    <row r="14" spans="1:4" x14ac:dyDescent="0.25">
      <c r="A14" s="75" t="s">
        <v>58</v>
      </c>
      <c r="B14" s="52">
        <v>128.44999999999999</v>
      </c>
    </row>
    <row r="15" spans="1:4" x14ac:dyDescent="0.25">
      <c r="A15" s="65"/>
      <c r="B15" s="64"/>
      <c r="C15" s="5"/>
    </row>
    <row r="16" spans="1:4" x14ac:dyDescent="0.25">
      <c r="A16" s="8" t="s">
        <v>5</v>
      </c>
      <c r="B16" s="4"/>
      <c r="C16" s="5">
        <f>SUM(B14:B15)</f>
        <v>128.44999999999999</v>
      </c>
    </row>
    <row r="17" spans="1:4" ht="16.5" customHeight="1" thickBot="1" x14ac:dyDescent="0.35">
      <c r="A17" s="18"/>
      <c r="B17" s="15"/>
      <c r="C17" s="22"/>
    </row>
    <row r="18" spans="1:4" ht="21" thickTop="1" x14ac:dyDescent="0.3">
      <c r="A18" s="13" t="s">
        <v>57</v>
      </c>
      <c r="B18" s="15"/>
      <c r="C18" s="17">
        <f>C5+C10-C16</f>
        <v>6462.97</v>
      </c>
      <c r="D18" s="7" t="s">
        <v>55</v>
      </c>
    </row>
    <row r="19" spans="1:4" ht="20.25" x14ac:dyDescent="0.3">
      <c r="A19" s="41"/>
      <c r="B19" s="15"/>
      <c r="C19" s="17"/>
      <c r="D19" s="47"/>
    </row>
    <row r="20" spans="1:4" ht="20.25" x14ac:dyDescent="0.3">
      <c r="A20" s="48"/>
      <c r="B20" s="15"/>
      <c r="C20" s="17"/>
      <c r="D20" s="47"/>
    </row>
    <row r="22" spans="1:4" ht="20.25" x14ac:dyDescent="0.25">
      <c r="A22" s="37" t="s">
        <v>33</v>
      </c>
      <c r="B22" s="26"/>
      <c r="C22" s="27"/>
    </row>
    <row r="23" spans="1:4" ht="89.25" x14ac:dyDescent="0.25">
      <c r="A23" s="31" t="s">
        <v>12</v>
      </c>
      <c r="B23" s="35"/>
      <c r="C23" s="77">
        <v>3333.33</v>
      </c>
      <c r="D23" s="33" t="s">
        <v>47</v>
      </c>
    </row>
    <row r="24" spans="1:4" ht="24.75" customHeight="1" x14ac:dyDescent="0.25">
      <c r="A24" s="31" t="s">
        <v>6</v>
      </c>
      <c r="B24" s="35"/>
      <c r="C24" s="32">
        <v>50</v>
      </c>
      <c r="D24" s="33" t="s">
        <v>26</v>
      </c>
    </row>
    <row r="25" spans="1:4" ht="63.75" x14ac:dyDescent="0.25">
      <c r="A25" s="31" t="s">
        <v>22</v>
      </c>
      <c r="B25" s="35"/>
      <c r="C25" s="32">
        <v>360</v>
      </c>
      <c r="D25" s="33" t="s">
        <v>27</v>
      </c>
    </row>
    <row r="26" spans="1:4" ht="25.5" x14ac:dyDescent="0.25">
      <c r="A26" s="31" t="s">
        <v>7</v>
      </c>
      <c r="B26" s="35"/>
      <c r="C26" s="32">
        <v>12.5</v>
      </c>
      <c r="D26" s="33" t="s">
        <v>26</v>
      </c>
    </row>
    <row r="27" spans="1:4" ht="38.25" x14ac:dyDescent="0.25">
      <c r="A27" s="31" t="s">
        <v>28</v>
      </c>
      <c r="B27" s="35"/>
      <c r="C27" s="32">
        <v>450</v>
      </c>
      <c r="D27" s="33" t="s">
        <v>29</v>
      </c>
    </row>
    <row r="28" spans="1:4" ht="25.5" x14ac:dyDescent="0.25">
      <c r="A28" s="53" t="s">
        <v>51</v>
      </c>
      <c r="B28" s="35"/>
      <c r="C28" s="32">
        <v>37.5</v>
      </c>
      <c r="D28" s="33" t="s">
        <v>26</v>
      </c>
    </row>
    <row r="29" spans="1:4" ht="26.25" x14ac:dyDescent="0.25">
      <c r="A29" s="31" t="s">
        <v>9</v>
      </c>
      <c r="B29" s="35"/>
      <c r="C29" s="32">
        <v>480</v>
      </c>
      <c r="D29" s="34" t="s">
        <v>30</v>
      </c>
    </row>
    <row r="30" spans="1:4" ht="20.25" x14ac:dyDescent="0.25">
      <c r="A30" s="38" t="s">
        <v>31</v>
      </c>
      <c r="B30" s="35"/>
      <c r="C30" s="40">
        <f>SUM(C23:C29)</f>
        <v>4723.33</v>
      </c>
      <c r="D30" s="36"/>
    </row>
    <row r="31" spans="1:4" x14ac:dyDescent="0.25">
      <c r="A31" s="28"/>
      <c r="B31" s="35"/>
      <c r="C31" s="29"/>
      <c r="D31" s="28"/>
    </row>
    <row r="32" spans="1:4" ht="40.5" x14ac:dyDescent="0.3">
      <c r="A32" s="39" t="s">
        <v>34</v>
      </c>
      <c r="B32" s="35"/>
      <c r="C32" s="17">
        <f>C18-C30</f>
        <v>1739.6400000000003</v>
      </c>
      <c r="D32" s="34" t="s">
        <v>32</v>
      </c>
    </row>
    <row r="33" spans="1:4" ht="15.75" customHeight="1" x14ac:dyDescent="0.3">
      <c r="A33" s="39"/>
      <c r="B33" s="35"/>
      <c r="C33" s="17"/>
      <c r="D33" s="34"/>
    </row>
    <row r="34" spans="1:4" ht="81" customHeight="1" x14ac:dyDescent="0.3">
      <c r="A34" s="69" t="s">
        <v>36</v>
      </c>
      <c r="B34" s="70"/>
      <c r="C34" s="70"/>
      <c r="D34" s="70"/>
    </row>
    <row r="35" spans="1:4" x14ac:dyDescent="0.25">
      <c r="B35" s="1"/>
      <c r="C35" s="1"/>
    </row>
    <row r="36" spans="1:4" x14ac:dyDescent="0.25">
      <c r="B36" s="1"/>
      <c r="C36" s="1"/>
    </row>
    <row r="37" spans="1:4" x14ac:dyDescent="0.25">
      <c r="B37" s="1"/>
      <c r="C37" s="1"/>
    </row>
  </sheetData>
  <mergeCells count="4">
    <mergeCell ref="A34:D34"/>
    <mergeCell ref="A1:D1"/>
    <mergeCell ref="A2:D2"/>
    <mergeCell ref="A3:D3"/>
  </mergeCells>
  <phoneticPr fontId="23" type="noConversion"/>
  <pageMargins left="0.75" right="0.75" top="1" bottom="1" header="0.5" footer="0.5"/>
  <pageSetup scale="62" orientation="portrait" r:id="rId1"/>
  <headerFoot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0"/>
  <sheetViews>
    <sheetView zoomScale="85" zoomScaleNormal="85" workbookViewId="0">
      <selection activeCell="G7" sqref="G7"/>
    </sheetView>
  </sheetViews>
  <sheetFormatPr defaultRowHeight="15" x14ac:dyDescent="0.2"/>
  <cols>
    <col min="1" max="1" width="9" style="23"/>
    <col min="2" max="2" width="9.75" style="23"/>
    <col min="3" max="3" width="39.875" style="23" customWidth="1"/>
    <col min="4" max="4" width="11.75" style="23" customWidth="1"/>
    <col min="5" max="5" width="11.875" style="23" customWidth="1"/>
    <col min="6" max="6" width="13.5" style="23" customWidth="1"/>
    <col min="7" max="7" width="51.875" style="23" customWidth="1"/>
    <col min="8" max="16384" width="9" style="23"/>
  </cols>
  <sheetData>
    <row r="1" spans="1:8" ht="21" customHeight="1" x14ac:dyDescent="0.3">
      <c r="A1" s="54"/>
      <c r="B1" s="54"/>
      <c r="C1" s="54"/>
      <c r="D1" s="54"/>
      <c r="E1" s="54"/>
      <c r="F1" s="54"/>
      <c r="G1" s="54"/>
      <c r="H1" s="24"/>
    </row>
    <row r="2" spans="1:8" ht="15.75" customHeight="1" x14ac:dyDescent="0.3">
      <c r="A2" s="42"/>
      <c r="B2" s="73" t="s">
        <v>52</v>
      </c>
      <c r="C2" s="73"/>
      <c r="D2" s="73"/>
      <c r="E2" s="73"/>
      <c r="F2" s="73"/>
      <c r="G2" s="41"/>
    </row>
    <row r="3" spans="1:8" s="25" customFormat="1" ht="43.5" customHeight="1" x14ac:dyDescent="0.55000000000000004">
      <c r="A3" s="45"/>
      <c r="B3" s="55"/>
      <c r="C3" s="56"/>
      <c r="D3" s="57"/>
      <c r="E3" s="57"/>
      <c r="F3" s="58"/>
      <c r="G3" s="44"/>
    </row>
    <row r="4" spans="1:8" ht="39.75" customHeight="1" x14ac:dyDescent="0.55000000000000004">
      <c r="A4" s="42"/>
      <c r="B4" s="61" t="s">
        <v>48</v>
      </c>
      <c r="C4" s="43" t="s">
        <v>16</v>
      </c>
      <c r="D4" s="44" t="s">
        <v>60</v>
      </c>
      <c r="E4" s="44" t="s">
        <v>49</v>
      </c>
      <c r="F4" s="44" t="s">
        <v>50</v>
      </c>
      <c r="G4" s="41"/>
    </row>
    <row r="5" spans="1:8" ht="20.25" customHeight="1" x14ac:dyDescent="0.2">
      <c r="A5" s="42"/>
      <c r="B5" s="57" t="s">
        <v>38</v>
      </c>
      <c r="C5" s="56" t="s">
        <v>17</v>
      </c>
      <c r="D5" s="58">
        <v>3600</v>
      </c>
      <c r="E5" s="57">
        <v>1512.55</v>
      </c>
      <c r="F5" s="58">
        <v>-2087.4499999999998</v>
      </c>
      <c r="G5" s="41"/>
    </row>
    <row r="6" spans="1:8" ht="20.25" customHeight="1" thickBot="1" x14ac:dyDescent="0.25">
      <c r="A6" s="42"/>
      <c r="B6" s="57" t="s">
        <v>39</v>
      </c>
      <c r="C6" s="56" t="s">
        <v>18</v>
      </c>
      <c r="D6" s="62">
        <v>1200</v>
      </c>
      <c r="E6" s="59">
        <v>2444.7799999999997</v>
      </c>
      <c r="F6" s="62">
        <v>1244.7799999999997</v>
      </c>
      <c r="G6" s="41"/>
    </row>
    <row r="7" spans="1:8" ht="20.25" customHeight="1" thickTop="1" x14ac:dyDescent="0.2">
      <c r="A7" s="42"/>
      <c r="B7" s="57"/>
      <c r="C7" s="60" t="s">
        <v>19</v>
      </c>
      <c r="D7" s="58">
        <v>4800</v>
      </c>
      <c r="E7" s="58">
        <v>3957.33</v>
      </c>
      <c r="F7" s="58">
        <v>-842.67000000000007</v>
      </c>
      <c r="G7" s="41"/>
    </row>
    <row r="8" spans="1:8" ht="21" customHeight="1" x14ac:dyDescent="0.2">
      <c r="A8" s="46"/>
      <c r="B8" s="57"/>
      <c r="C8" s="56"/>
      <c r="D8" s="58"/>
      <c r="E8" s="57"/>
      <c r="F8" s="58"/>
      <c r="G8" s="49"/>
    </row>
    <row r="9" spans="1:8" x14ac:dyDescent="0.2">
      <c r="A9" s="42"/>
      <c r="B9" s="57" t="s">
        <v>40</v>
      </c>
      <c r="C9" s="56" t="s">
        <v>20</v>
      </c>
      <c r="D9" s="58">
        <v>2000</v>
      </c>
      <c r="E9" s="57">
        <v>0</v>
      </c>
      <c r="F9" s="58">
        <v>-2000</v>
      </c>
      <c r="G9" s="41"/>
    </row>
    <row r="10" spans="1:8" x14ac:dyDescent="0.2">
      <c r="A10" s="42"/>
      <c r="B10" s="57" t="s">
        <v>41</v>
      </c>
      <c r="C10" s="56" t="s">
        <v>35</v>
      </c>
      <c r="D10" s="58">
        <v>200</v>
      </c>
      <c r="E10" s="57">
        <v>0</v>
      </c>
      <c r="F10" s="58">
        <v>-200</v>
      </c>
      <c r="G10" s="41"/>
    </row>
    <row r="11" spans="1:8" x14ac:dyDescent="0.2">
      <c r="A11" s="42"/>
      <c r="B11" s="57" t="s">
        <v>42</v>
      </c>
      <c r="C11" s="56" t="s">
        <v>21</v>
      </c>
      <c r="D11" s="58">
        <v>25</v>
      </c>
      <c r="E11" s="57">
        <v>-2.02</v>
      </c>
      <c r="F11" s="58">
        <v>-27.02</v>
      </c>
      <c r="G11" s="41"/>
    </row>
    <row r="12" spans="1:8" x14ac:dyDescent="0.2">
      <c r="A12" s="42"/>
      <c r="B12" s="57" t="s">
        <v>43</v>
      </c>
      <c r="C12" s="56" t="s">
        <v>22</v>
      </c>
      <c r="D12" s="58">
        <v>120</v>
      </c>
      <c r="E12" s="57">
        <v>0</v>
      </c>
      <c r="F12" s="58">
        <v>-120</v>
      </c>
      <c r="G12" s="41"/>
    </row>
    <row r="13" spans="1:8" x14ac:dyDescent="0.2">
      <c r="A13" s="42"/>
      <c r="B13" s="57" t="s">
        <v>44</v>
      </c>
      <c r="C13" s="56" t="s">
        <v>23</v>
      </c>
      <c r="D13" s="58">
        <v>25</v>
      </c>
      <c r="E13" s="57">
        <v>0</v>
      </c>
      <c r="F13" s="58">
        <v>-25</v>
      </c>
      <c r="G13" s="51"/>
    </row>
    <row r="14" spans="1:8" x14ac:dyDescent="0.2">
      <c r="A14" s="42"/>
      <c r="B14" s="57" t="s">
        <v>45</v>
      </c>
      <c r="C14" s="56" t="s">
        <v>8</v>
      </c>
      <c r="D14" s="58">
        <v>1800</v>
      </c>
      <c r="E14" s="57">
        <v>1346.8100000000002</v>
      </c>
      <c r="F14" s="58">
        <v>-453.18999999999983</v>
      </c>
      <c r="G14" s="50"/>
    </row>
    <row r="15" spans="1:8" x14ac:dyDescent="0.2">
      <c r="A15" s="42"/>
      <c r="B15" s="57" t="s">
        <v>53</v>
      </c>
      <c r="C15" s="56" t="s">
        <v>51</v>
      </c>
      <c r="D15" s="58">
        <v>150</v>
      </c>
      <c r="E15" s="57">
        <v>0</v>
      </c>
      <c r="F15" s="58">
        <v>-150</v>
      </c>
      <c r="G15" s="41"/>
    </row>
    <row r="16" spans="1:8" x14ac:dyDescent="0.2">
      <c r="A16" s="42"/>
      <c r="B16" s="57" t="s">
        <v>46</v>
      </c>
      <c r="C16" s="56" t="s">
        <v>9</v>
      </c>
      <c r="D16" s="58">
        <v>480</v>
      </c>
      <c r="E16" s="57">
        <v>0</v>
      </c>
      <c r="F16" s="58">
        <v>-480</v>
      </c>
      <c r="G16" s="41"/>
    </row>
    <row r="17" spans="1:7" ht="15.75" thickBot="1" x14ac:dyDescent="0.25">
      <c r="A17" s="42"/>
      <c r="B17" s="63" t="s">
        <v>24</v>
      </c>
      <c r="C17" s="56" t="s">
        <v>25</v>
      </c>
      <c r="D17" s="62">
        <v>0</v>
      </c>
      <c r="E17" s="59">
        <v>500</v>
      </c>
      <c r="F17" s="62">
        <v>500</v>
      </c>
      <c r="G17" s="41"/>
    </row>
    <row r="18" spans="1:7" ht="15.75" thickTop="1" x14ac:dyDescent="0.2">
      <c r="A18" s="42"/>
      <c r="B18" s="63"/>
      <c r="C18" s="60" t="s">
        <v>19</v>
      </c>
      <c r="D18" s="58">
        <v>4800</v>
      </c>
      <c r="E18" s="57">
        <v>1844.7900000000002</v>
      </c>
      <c r="F18" s="58">
        <v>-2955.21</v>
      </c>
      <c r="G18" s="41"/>
    </row>
    <row r="19" spans="1:7" ht="15.75" x14ac:dyDescent="0.25">
      <c r="A19" s="30"/>
      <c r="B19" s="63"/>
      <c r="C19" s="60"/>
      <c r="D19" s="58"/>
      <c r="E19" s="57"/>
      <c r="F19" s="58"/>
      <c r="G19" s="7"/>
    </row>
    <row r="20" spans="1:7" ht="15.75" x14ac:dyDescent="0.25">
      <c r="B20" s="74" t="s">
        <v>54</v>
      </c>
      <c r="C20" s="74"/>
      <c r="D20" s="74"/>
      <c r="E20" s="74"/>
      <c r="F20" s="74"/>
    </row>
  </sheetData>
  <mergeCells count="2">
    <mergeCell ref="B2:F2"/>
    <mergeCell ref="B20:F20"/>
  </mergeCells>
  <printOptions headings="1"/>
  <pageMargins left="0.7" right="0.7" top="0.75" bottom="0.75" header="0.3" footer="0.3"/>
  <pageSetup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topLeftCell="A4" zoomScale="75" zoomScaleNormal="75" workbookViewId="0">
      <selection activeCell="Q22" sqref="Q22"/>
    </sheetView>
  </sheetViews>
  <sheetFormatPr defaultRowHeight="15.75" x14ac:dyDescent="0.25"/>
  <sheetData/>
  <pageMargins left="0.7" right="0.7" top="0.75" bottom="0.75" header="0.3" footer="0.3"/>
  <pageSetup scale="8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G16"/>
  <sheetViews>
    <sheetView zoomScaleNormal="100" workbookViewId="0">
      <pane xSplit="1" topLeftCell="M1" activePane="topRight" state="frozen"/>
      <selection pane="topRight" activeCell="U18" sqref="U18"/>
    </sheetView>
  </sheetViews>
  <sheetFormatPr defaultColWidth="11" defaultRowHeight="15.75" x14ac:dyDescent="0.25"/>
  <cols>
    <col min="1" max="1" width="28" customWidth="1"/>
    <col min="2" max="2" width="9.5" customWidth="1"/>
    <col min="3" max="3" width="10.25" customWidth="1"/>
    <col min="4" max="11" width="7.25" customWidth="1"/>
    <col min="12" max="12" width="7.375" customWidth="1"/>
    <col min="13" max="24" width="7.25" customWidth="1"/>
    <col min="25" max="25" width="7.625" customWidth="1"/>
    <col min="26" max="26" width="7.875" customWidth="1"/>
  </cols>
  <sheetData>
    <row r="2" spans="1:33" x14ac:dyDescent="0.25">
      <c r="A2" s="6" t="s">
        <v>15</v>
      </c>
      <c r="B2" s="9">
        <v>43100</v>
      </c>
      <c r="C2" s="9">
        <f>EDATE(B2,1)</f>
        <v>43131</v>
      </c>
      <c r="D2" s="9">
        <f t="shared" ref="D2:Z2" si="0">EDATE(C2,1)</f>
        <v>43159</v>
      </c>
      <c r="E2" s="9">
        <f t="shared" si="0"/>
        <v>43187</v>
      </c>
      <c r="F2" s="9">
        <f t="shared" si="0"/>
        <v>43218</v>
      </c>
      <c r="G2" s="9">
        <f t="shared" si="0"/>
        <v>43248</v>
      </c>
      <c r="H2" s="9">
        <f t="shared" si="0"/>
        <v>43279</v>
      </c>
      <c r="I2" s="9">
        <f t="shared" si="0"/>
        <v>43309</v>
      </c>
      <c r="J2" s="9">
        <f t="shared" si="0"/>
        <v>43340</v>
      </c>
      <c r="K2" s="9">
        <f t="shared" si="0"/>
        <v>43371</v>
      </c>
      <c r="L2" s="9">
        <f t="shared" si="0"/>
        <v>43401</v>
      </c>
      <c r="M2" s="9">
        <f t="shared" si="0"/>
        <v>43432</v>
      </c>
      <c r="N2" s="9">
        <f t="shared" si="0"/>
        <v>43462</v>
      </c>
      <c r="O2" s="9">
        <f t="shared" si="0"/>
        <v>43493</v>
      </c>
      <c r="P2" s="9">
        <f t="shared" si="0"/>
        <v>43524</v>
      </c>
      <c r="Q2" s="9">
        <f t="shared" si="0"/>
        <v>43552</v>
      </c>
      <c r="R2" s="9">
        <f t="shared" si="0"/>
        <v>43583</v>
      </c>
      <c r="S2" s="9">
        <f t="shared" si="0"/>
        <v>43613</v>
      </c>
      <c r="T2" s="9">
        <f t="shared" si="0"/>
        <v>43644</v>
      </c>
      <c r="U2" s="9">
        <f t="shared" si="0"/>
        <v>43674</v>
      </c>
      <c r="V2" s="9">
        <f t="shared" si="0"/>
        <v>43705</v>
      </c>
      <c r="W2" s="9">
        <f t="shared" si="0"/>
        <v>43736</v>
      </c>
      <c r="X2" s="9">
        <f t="shared" si="0"/>
        <v>43766</v>
      </c>
      <c r="Y2" s="9">
        <f t="shared" si="0"/>
        <v>43797</v>
      </c>
      <c r="Z2" s="9">
        <f t="shared" si="0"/>
        <v>43827</v>
      </c>
    </row>
    <row r="3" spans="1:33" x14ac:dyDescent="0.25">
      <c r="A3" s="6" t="s">
        <v>12</v>
      </c>
      <c r="B3" s="10">
        <v>500</v>
      </c>
      <c r="C3" s="19">
        <f>B3+166.6666666</f>
        <v>666.66666659999999</v>
      </c>
      <c r="D3" s="19">
        <f t="shared" ref="D3:Y3" si="1">C3+166.6666666</f>
        <v>833.33333319999997</v>
      </c>
      <c r="E3" s="19">
        <f t="shared" si="1"/>
        <v>999.99999979999996</v>
      </c>
      <c r="F3" s="19">
        <f t="shared" si="1"/>
        <v>1166.6666663999999</v>
      </c>
      <c r="G3" s="19">
        <f t="shared" si="1"/>
        <v>1333.333333</v>
      </c>
      <c r="H3" s="19">
        <f t="shared" si="1"/>
        <v>1499.9999996000001</v>
      </c>
      <c r="I3" s="19">
        <f t="shared" si="1"/>
        <v>1666.6666662000002</v>
      </c>
      <c r="J3" s="19">
        <f t="shared" si="1"/>
        <v>1833.3333328000003</v>
      </c>
      <c r="K3" s="19">
        <f t="shared" si="1"/>
        <v>1999.9999994000004</v>
      </c>
      <c r="L3" s="19">
        <f t="shared" si="1"/>
        <v>2166.6666660000005</v>
      </c>
      <c r="M3" s="19">
        <f t="shared" si="1"/>
        <v>2333.3333326000006</v>
      </c>
      <c r="N3" s="19">
        <f t="shared" si="1"/>
        <v>2499.9999992000007</v>
      </c>
      <c r="O3" s="19">
        <f t="shared" si="1"/>
        <v>2666.6666658000008</v>
      </c>
      <c r="P3" s="19">
        <f t="shared" si="1"/>
        <v>2833.3333324000009</v>
      </c>
      <c r="Q3" s="19">
        <f t="shared" si="1"/>
        <v>2999.999999000001</v>
      </c>
      <c r="R3" s="19">
        <f t="shared" si="1"/>
        <v>3166.6666656000011</v>
      </c>
      <c r="S3" s="19">
        <f t="shared" si="1"/>
        <v>3333.3333322000012</v>
      </c>
      <c r="T3" s="19">
        <f t="shared" si="1"/>
        <v>3499.9999988000013</v>
      </c>
      <c r="U3" s="19">
        <f t="shared" si="1"/>
        <v>3666.6666654000014</v>
      </c>
      <c r="V3" s="19">
        <f t="shared" si="1"/>
        <v>3833.3333320000015</v>
      </c>
      <c r="W3" s="19">
        <f t="shared" si="1"/>
        <v>3999.9999986000016</v>
      </c>
      <c r="X3" s="19">
        <f t="shared" si="1"/>
        <v>4166.6666652000013</v>
      </c>
      <c r="Y3" s="19">
        <f t="shared" si="1"/>
        <v>4333.3333318000014</v>
      </c>
      <c r="Z3" s="19">
        <v>500</v>
      </c>
    </row>
    <row r="4" spans="1:33" x14ac:dyDescent="0.25">
      <c r="A4" s="6" t="s">
        <v>6</v>
      </c>
      <c r="B4">
        <v>125</v>
      </c>
      <c r="C4">
        <v>125</v>
      </c>
      <c r="D4">
        <v>125</v>
      </c>
      <c r="E4">
        <v>125</v>
      </c>
      <c r="F4">
        <v>125</v>
      </c>
      <c r="G4">
        <v>125</v>
      </c>
      <c r="H4">
        <v>125</v>
      </c>
      <c r="I4">
        <v>125</v>
      </c>
      <c r="J4">
        <v>125</v>
      </c>
      <c r="K4">
        <v>125</v>
      </c>
      <c r="L4">
        <v>50</v>
      </c>
      <c r="M4">
        <v>50</v>
      </c>
      <c r="N4">
        <v>50</v>
      </c>
      <c r="O4">
        <v>50</v>
      </c>
      <c r="P4">
        <v>50</v>
      </c>
      <c r="Q4">
        <v>50</v>
      </c>
      <c r="R4">
        <v>50</v>
      </c>
      <c r="S4">
        <v>50</v>
      </c>
      <c r="T4">
        <v>50</v>
      </c>
      <c r="U4">
        <v>50</v>
      </c>
      <c r="V4">
        <v>50</v>
      </c>
      <c r="W4">
        <v>50</v>
      </c>
      <c r="X4">
        <v>50</v>
      </c>
      <c r="Y4">
        <v>50</v>
      </c>
      <c r="Z4">
        <v>50</v>
      </c>
    </row>
    <row r="5" spans="1:33" x14ac:dyDescent="0.25">
      <c r="A5" s="6" t="s">
        <v>11</v>
      </c>
      <c r="B5" s="10">
        <v>190</v>
      </c>
      <c r="C5" s="7">
        <f>B5+10</f>
        <v>200</v>
      </c>
      <c r="D5" s="7">
        <f t="shared" ref="D5:G5" si="2">C5+10</f>
        <v>210</v>
      </c>
      <c r="E5" s="7">
        <f t="shared" si="2"/>
        <v>220</v>
      </c>
      <c r="F5" s="7">
        <f t="shared" si="2"/>
        <v>230</v>
      </c>
      <c r="G5" s="7">
        <f t="shared" si="2"/>
        <v>240</v>
      </c>
      <c r="H5" s="7">
        <f t="shared" ref="H5" si="3">G5+10</f>
        <v>250</v>
      </c>
      <c r="I5" s="7">
        <f t="shared" ref="I5" si="4">H5+10</f>
        <v>260</v>
      </c>
      <c r="J5" s="7">
        <f t="shared" ref="J5" si="5">I5+10</f>
        <v>270</v>
      </c>
      <c r="K5" s="7">
        <f t="shared" ref="K5" si="6">J5+10</f>
        <v>280</v>
      </c>
      <c r="L5" s="7">
        <f t="shared" ref="L5" si="7">K5+10</f>
        <v>290</v>
      </c>
      <c r="M5" s="7">
        <f t="shared" ref="M5" si="8">L5+10</f>
        <v>300</v>
      </c>
      <c r="N5" s="7">
        <f t="shared" ref="N5" si="9">M5+10</f>
        <v>310</v>
      </c>
      <c r="O5" s="7">
        <f t="shared" ref="O5" si="10">N5+10</f>
        <v>320</v>
      </c>
      <c r="P5" s="7">
        <f t="shared" ref="P5" si="11">O5+10</f>
        <v>330</v>
      </c>
      <c r="Q5" s="7">
        <f t="shared" ref="Q5" si="12">P5+10</f>
        <v>340</v>
      </c>
      <c r="R5" s="7">
        <f t="shared" ref="R5" si="13">Q5+10</f>
        <v>350</v>
      </c>
      <c r="S5" s="7">
        <f t="shared" ref="S5" si="14">R5+10</f>
        <v>360</v>
      </c>
      <c r="T5" s="7">
        <f t="shared" ref="T5" si="15">S5+10</f>
        <v>370</v>
      </c>
      <c r="U5" s="7">
        <f t="shared" ref="U5" si="16">T5+10</f>
        <v>380</v>
      </c>
      <c r="V5" s="7">
        <f t="shared" ref="V5" si="17">U5+10</f>
        <v>390</v>
      </c>
      <c r="W5" s="7">
        <v>40</v>
      </c>
      <c r="X5" s="7">
        <f t="shared" ref="X5" si="18">W5+10</f>
        <v>50</v>
      </c>
      <c r="Y5" s="7">
        <f t="shared" ref="Y5" si="19">X5+10</f>
        <v>60</v>
      </c>
      <c r="Z5" s="7">
        <f t="shared" ref="Z5" si="20">Y5+10</f>
        <v>70</v>
      </c>
      <c r="AA5" s="7"/>
      <c r="AB5" s="7"/>
      <c r="AC5" s="7"/>
      <c r="AD5" s="7"/>
      <c r="AE5" s="7"/>
      <c r="AF5" s="7"/>
      <c r="AG5" s="7"/>
    </row>
    <row r="6" spans="1:33" x14ac:dyDescent="0.25">
      <c r="A6" s="6" t="s">
        <v>7</v>
      </c>
      <c r="B6">
        <v>12.5</v>
      </c>
      <c r="C6">
        <v>12.5</v>
      </c>
      <c r="D6">
        <v>12.5</v>
      </c>
      <c r="E6">
        <v>12.5</v>
      </c>
      <c r="F6">
        <v>12.5</v>
      </c>
      <c r="G6">
        <v>12.5</v>
      </c>
      <c r="H6">
        <v>12.5</v>
      </c>
      <c r="I6">
        <v>12.5</v>
      </c>
      <c r="J6">
        <v>12.5</v>
      </c>
      <c r="K6">
        <v>12.5</v>
      </c>
      <c r="L6">
        <v>12.5</v>
      </c>
      <c r="M6">
        <v>12.5</v>
      </c>
      <c r="N6">
        <v>12.5</v>
      </c>
      <c r="O6">
        <v>12.5</v>
      </c>
      <c r="P6">
        <v>12.5</v>
      </c>
      <c r="Q6">
        <v>12.5</v>
      </c>
      <c r="R6">
        <v>12.5</v>
      </c>
      <c r="S6">
        <v>12.5</v>
      </c>
      <c r="T6">
        <v>12.5</v>
      </c>
      <c r="U6">
        <v>12.5</v>
      </c>
      <c r="V6">
        <v>12.5</v>
      </c>
      <c r="W6">
        <v>12.5</v>
      </c>
      <c r="X6">
        <v>12.5</v>
      </c>
      <c r="Y6">
        <v>12.5</v>
      </c>
      <c r="Z6">
        <v>12.5</v>
      </c>
    </row>
    <row r="7" spans="1:33" x14ac:dyDescent="0.25">
      <c r="A7" s="6" t="s">
        <v>8</v>
      </c>
      <c r="B7">
        <v>345</v>
      </c>
      <c r="C7">
        <v>345</v>
      </c>
      <c r="D7">
        <v>345</v>
      </c>
      <c r="E7">
        <v>345</v>
      </c>
      <c r="F7">
        <v>345</v>
      </c>
      <c r="G7">
        <v>345</v>
      </c>
      <c r="H7">
        <v>345</v>
      </c>
      <c r="I7">
        <v>345</v>
      </c>
      <c r="J7">
        <v>345</v>
      </c>
      <c r="K7">
        <v>345</v>
      </c>
      <c r="L7">
        <v>450</v>
      </c>
      <c r="M7">
        <v>450</v>
      </c>
      <c r="N7">
        <v>450</v>
      </c>
      <c r="O7">
        <v>450</v>
      </c>
      <c r="P7">
        <v>450</v>
      </c>
      <c r="Q7">
        <v>450</v>
      </c>
      <c r="R7">
        <v>450</v>
      </c>
      <c r="S7">
        <v>450</v>
      </c>
      <c r="T7">
        <v>450</v>
      </c>
      <c r="U7">
        <v>450</v>
      </c>
      <c r="V7">
        <v>450</v>
      </c>
      <c r="W7">
        <v>450</v>
      </c>
      <c r="X7">
        <v>450</v>
      </c>
      <c r="Y7">
        <v>450</v>
      </c>
      <c r="Z7">
        <v>450</v>
      </c>
    </row>
    <row r="8" spans="1:33" x14ac:dyDescent="0.25">
      <c r="A8" s="6" t="s">
        <v>51</v>
      </c>
      <c r="L8" s="10">
        <v>37.5</v>
      </c>
      <c r="M8" s="10">
        <v>37.5</v>
      </c>
      <c r="N8" s="10">
        <v>37.5</v>
      </c>
      <c r="O8" s="10">
        <v>37.5</v>
      </c>
      <c r="P8" s="10">
        <v>37.5</v>
      </c>
      <c r="Q8" s="10">
        <v>37.5</v>
      </c>
      <c r="R8" s="10">
        <v>37.5</v>
      </c>
      <c r="S8" s="10">
        <v>37.5</v>
      </c>
      <c r="T8" s="10">
        <v>37.5</v>
      </c>
      <c r="U8" s="10">
        <v>37.5</v>
      </c>
      <c r="V8" s="10">
        <v>37.5</v>
      </c>
      <c r="W8" s="10">
        <v>37.5</v>
      </c>
      <c r="X8" s="10">
        <v>37.5</v>
      </c>
      <c r="Y8" s="10">
        <v>37.5</v>
      </c>
      <c r="Z8" s="10">
        <v>37.5</v>
      </c>
    </row>
    <row r="9" spans="1:33" x14ac:dyDescent="0.25">
      <c r="A9" s="6" t="s">
        <v>9</v>
      </c>
      <c r="B9" s="10">
        <v>450</v>
      </c>
      <c r="C9" s="10">
        <v>450</v>
      </c>
      <c r="D9" s="10">
        <v>450</v>
      </c>
      <c r="E9" s="10">
        <v>450</v>
      </c>
      <c r="F9" s="10">
        <v>450</v>
      </c>
      <c r="G9" s="10">
        <v>450</v>
      </c>
      <c r="H9" s="10">
        <v>450</v>
      </c>
      <c r="I9" s="10">
        <v>450</v>
      </c>
      <c r="J9" s="10">
        <v>450</v>
      </c>
      <c r="K9" s="10">
        <v>450</v>
      </c>
      <c r="L9" s="10">
        <v>480</v>
      </c>
      <c r="M9" s="10">
        <v>480</v>
      </c>
      <c r="N9" s="10">
        <v>480</v>
      </c>
      <c r="O9" s="10">
        <v>480</v>
      </c>
      <c r="P9" s="10">
        <v>480</v>
      </c>
      <c r="Q9" s="10">
        <v>480</v>
      </c>
      <c r="R9" s="10">
        <v>480</v>
      </c>
      <c r="S9" s="10">
        <v>480</v>
      </c>
      <c r="T9" s="10">
        <v>480</v>
      </c>
      <c r="U9" s="10">
        <v>480</v>
      </c>
      <c r="V9" s="10">
        <v>480</v>
      </c>
      <c r="W9" s="10">
        <v>480</v>
      </c>
      <c r="X9" s="10">
        <v>480</v>
      </c>
      <c r="Y9" s="10">
        <v>480</v>
      </c>
      <c r="Z9" s="10">
        <v>480</v>
      </c>
    </row>
    <row r="10" spans="1:33" x14ac:dyDescent="0.25">
      <c r="A10" s="6" t="s">
        <v>13</v>
      </c>
      <c r="B10" s="10">
        <f>SUM(B3:B9)</f>
        <v>1622.5</v>
      </c>
      <c r="C10" s="10">
        <f t="shared" ref="C10:X10" si="21">SUM(C3:C9)</f>
        <v>1799.1666666000001</v>
      </c>
      <c r="D10" s="10">
        <f t="shared" si="21"/>
        <v>1975.8333332</v>
      </c>
      <c r="E10" s="10">
        <f t="shared" si="21"/>
        <v>2152.4999997999998</v>
      </c>
      <c r="F10" s="10">
        <f t="shared" si="21"/>
        <v>2329.1666663999999</v>
      </c>
      <c r="G10" s="10">
        <f t="shared" si="21"/>
        <v>2505.833333</v>
      </c>
      <c r="H10" s="10">
        <f t="shared" si="21"/>
        <v>2682.4999996000001</v>
      </c>
      <c r="I10" s="10">
        <f t="shared" si="21"/>
        <v>2859.1666662000002</v>
      </c>
      <c r="J10" s="10">
        <f t="shared" si="21"/>
        <v>3035.8333328000003</v>
      </c>
      <c r="K10" s="10">
        <f t="shared" si="21"/>
        <v>3212.4999994000004</v>
      </c>
      <c r="L10" s="10">
        <f t="shared" si="21"/>
        <v>3486.6666660000005</v>
      </c>
      <c r="M10" s="10">
        <f t="shared" si="21"/>
        <v>3663.3333326000006</v>
      </c>
      <c r="N10" s="10">
        <f t="shared" si="21"/>
        <v>3839.9999992000007</v>
      </c>
      <c r="O10" s="10">
        <f t="shared" si="21"/>
        <v>4016.6666658000008</v>
      </c>
      <c r="P10" s="10">
        <f t="shared" si="21"/>
        <v>4193.3333324000014</v>
      </c>
      <c r="Q10" s="10">
        <f t="shared" si="21"/>
        <v>4369.9999990000015</v>
      </c>
      <c r="R10" s="10">
        <f t="shared" si="21"/>
        <v>4546.6666656000016</v>
      </c>
      <c r="S10" s="10">
        <f t="shared" si="21"/>
        <v>4723.3333322000017</v>
      </c>
      <c r="T10" s="10">
        <f t="shared" si="21"/>
        <v>4899.9999988000018</v>
      </c>
      <c r="U10" s="10">
        <f t="shared" si="21"/>
        <v>5076.6666654000019</v>
      </c>
      <c r="V10" s="10">
        <f t="shared" si="21"/>
        <v>5253.333332000002</v>
      </c>
      <c r="W10" s="10">
        <f t="shared" si="21"/>
        <v>5069.9999986000021</v>
      </c>
      <c r="X10" s="10">
        <f t="shared" si="21"/>
        <v>5246.6666652000013</v>
      </c>
      <c r="Y10" s="10">
        <f>SUM(Y3:Y9)</f>
        <v>5423.3333318000014</v>
      </c>
      <c r="Z10" s="10">
        <f>SUM(Z3:Z9)</f>
        <v>1600</v>
      </c>
    </row>
    <row r="13" spans="1:33" s="9" customFormat="1" x14ac:dyDescent="0.25">
      <c r="A13" s="9" t="s">
        <v>15</v>
      </c>
      <c r="B13" s="9">
        <f t="shared" ref="B13:Z13" si="22">B2</f>
        <v>43100</v>
      </c>
      <c r="C13" s="9">
        <f t="shared" si="22"/>
        <v>43131</v>
      </c>
      <c r="D13" s="9">
        <f t="shared" si="22"/>
        <v>43159</v>
      </c>
      <c r="E13" s="9">
        <f t="shared" si="22"/>
        <v>43187</v>
      </c>
      <c r="F13" s="9">
        <f t="shared" si="22"/>
        <v>43218</v>
      </c>
      <c r="G13" s="9">
        <f t="shared" si="22"/>
        <v>43248</v>
      </c>
      <c r="H13" s="9">
        <f t="shared" si="22"/>
        <v>43279</v>
      </c>
      <c r="I13" s="9">
        <f t="shared" si="22"/>
        <v>43309</v>
      </c>
      <c r="J13" s="9">
        <f t="shared" si="22"/>
        <v>43340</v>
      </c>
      <c r="K13" s="9">
        <f t="shared" si="22"/>
        <v>43371</v>
      </c>
      <c r="L13" s="9">
        <f t="shared" si="22"/>
        <v>43401</v>
      </c>
      <c r="M13" s="9">
        <f t="shared" si="22"/>
        <v>43432</v>
      </c>
      <c r="N13" s="9">
        <f t="shared" si="22"/>
        <v>43462</v>
      </c>
      <c r="O13" s="9">
        <f t="shared" si="22"/>
        <v>43493</v>
      </c>
      <c r="P13" s="9">
        <f t="shared" si="22"/>
        <v>43524</v>
      </c>
      <c r="Q13" s="9">
        <f t="shared" si="22"/>
        <v>43552</v>
      </c>
      <c r="R13" s="9">
        <f t="shared" si="22"/>
        <v>43583</v>
      </c>
      <c r="S13" s="9">
        <f t="shared" si="22"/>
        <v>43613</v>
      </c>
      <c r="T13" s="9">
        <f t="shared" si="22"/>
        <v>43644</v>
      </c>
      <c r="U13" s="9">
        <f t="shared" si="22"/>
        <v>43674</v>
      </c>
      <c r="V13" s="9">
        <f t="shared" si="22"/>
        <v>43705</v>
      </c>
      <c r="W13" s="9">
        <f t="shared" si="22"/>
        <v>43736</v>
      </c>
      <c r="X13" s="9">
        <f t="shared" si="22"/>
        <v>43766</v>
      </c>
      <c r="Y13" s="9">
        <f t="shared" si="22"/>
        <v>43797</v>
      </c>
      <c r="Z13" s="9">
        <f t="shared" si="22"/>
        <v>43827</v>
      </c>
    </row>
    <row r="14" spans="1:33" x14ac:dyDescent="0.25">
      <c r="A14" t="s">
        <v>10</v>
      </c>
      <c r="B14">
        <v>3749</v>
      </c>
      <c r="C14">
        <v>3901</v>
      </c>
      <c r="D14">
        <v>4061</v>
      </c>
      <c r="E14">
        <v>4287</v>
      </c>
      <c r="F14">
        <v>4441</v>
      </c>
      <c r="G14">
        <v>4466</v>
      </c>
      <c r="H14">
        <v>4742</v>
      </c>
      <c r="I14">
        <v>4777</v>
      </c>
      <c r="J14">
        <v>4668</v>
      </c>
      <c r="K14">
        <v>4222</v>
      </c>
      <c r="L14">
        <v>6325</v>
      </c>
      <c r="M14">
        <v>5965</v>
      </c>
      <c r="N14">
        <v>5991</v>
      </c>
      <c r="O14">
        <v>6026</v>
      </c>
      <c r="P14">
        <v>6313</v>
      </c>
      <c r="Q14">
        <v>6566</v>
      </c>
      <c r="R14">
        <v>6591</v>
      </c>
      <c r="S14">
        <v>6463</v>
      </c>
    </row>
    <row r="16" spans="1:33" ht="31.5" x14ac:dyDescent="0.25">
      <c r="A16" s="7" t="s">
        <v>37</v>
      </c>
      <c r="B16" s="10">
        <f t="shared" ref="B16:S16" si="23">B14-B10</f>
        <v>2126.5</v>
      </c>
      <c r="C16" s="10">
        <f t="shared" si="23"/>
        <v>2101.8333333999999</v>
      </c>
      <c r="D16" s="10">
        <f t="shared" si="23"/>
        <v>2085.1666667999998</v>
      </c>
      <c r="E16" s="10">
        <f t="shared" si="23"/>
        <v>2134.5000002000002</v>
      </c>
      <c r="F16" s="10">
        <f t="shared" si="23"/>
        <v>2111.8333336000001</v>
      </c>
      <c r="G16" s="10">
        <f t="shared" si="23"/>
        <v>1960.166667</v>
      </c>
      <c r="H16" s="10">
        <f t="shared" si="23"/>
        <v>2059.5000003999999</v>
      </c>
      <c r="I16" s="10">
        <f t="shared" si="23"/>
        <v>1917.8333337999998</v>
      </c>
      <c r="J16" s="10">
        <f t="shared" si="23"/>
        <v>1632.1666671999997</v>
      </c>
      <c r="K16" s="10">
        <f t="shared" si="23"/>
        <v>1009.5000005999996</v>
      </c>
      <c r="L16" s="10">
        <f t="shared" si="23"/>
        <v>2838.3333339999995</v>
      </c>
      <c r="M16" s="10">
        <f t="shared" si="23"/>
        <v>2301.6666673999994</v>
      </c>
      <c r="N16" s="10">
        <f t="shared" si="23"/>
        <v>2151.0000007999993</v>
      </c>
      <c r="O16" s="10">
        <f t="shared" si="23"/>
        <v>2009.3333341999992</v>
      </c>
      <c r="P16" s="10">
        <f t="shared" si="23"/>
        <v>2119.6666675999986</v>
      </c>
      <c r="Q16" s="10">
        <f t="shared" si="23"/>
        <v>2196.0000009999985</v>
      </c>
      <c r="R16" s="10">
        <f t="shared" si="23"/>
        <v>2044.3333343999984</v>
      </c>
      <c r="S16" s="10">
        <f t="shared" si="23"/>
        <v>1739.6666677999983</v>
      </c>
      <c r="T16" s="10"/>
      <c r="U16" s="10"/>
      <c r="V16" s="10"/>
      <c r="W16" s="10"/>
      <c r="X16" s="10"/>
      <c r="Y16" s="10"/>
      <c r="Z16" s="10"/>
    </row>
  </sheetData>
  <phoneticPr fontId="23" type="noConversion"/>
  <printOptions horizontalCentered="1" headings="1"/>
  <pageMargins left="0.25" right="0.25" top="0.75" bottom="0.75" header="0.3" footer="0.3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Treasurer's Report</vt:lpstr>
      <vt:lpstr>Budget vs. Actual</vt:lpstr>
      <vt:lpstr>Graph-Needs vs. Actual</vt:lpstr>
      <vt:lpstr>Financial Needs for Region</vt:lpstr>
      <vt:lpstr>'Financial Needs for Region'!Print_Area</vt:lpstr>
    </vt:vector>
  </TitlesOfParts>
  <Company>R Dockus Jewelry 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Dockus</dc:creator>
  <cp:lastModifiedBy>Owner</cp:lastModifiedBy>
  <cp:lastPrinted>2018-10-30T14:51:22Z</cp:lastPrinted>
  <dcterms:created xsi:type="dcterms:W3CDTF">2011-11-12T00:22:02Z</dcterms:created>
  <dcterms:modified xsi:type="dcterms:W3CDTF">2019-06-01T11:23:46Z</dcterms:modified>
</cp:coreProperties>
</file>