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8_{3B9E2BAD-C7F4-48C0-8DCB-00C290BFD95E}" xr6:coauthVersionLast="46" xr6:coauthVersionMax="46" xr10:uidLastSave="{00000000-0000-0000-0000-000000000000}"/>
  <bookViews>
    <workbookView xWindow="1170" yWindow="1170" windowWidth="17130" windowHeight="13875" tabRatio="637" xr2:uid="{00000000-000D-0000-FFFF-FFFF00000000}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Region'!$A$1:$Y$14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N10" i="2" l="1"/>
  <c r="AN16" i="2"/>
  <c r="AM10" i="2"/>
  <c r="AM16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N13" i="2"/>
  <c r="AM13" i="2"/>
  <c r="AL10" i="2"/>
  <c r="AL16" i="2"/>
  <c r="AK10" i="2"/>
  <c r="AL13" i="2"/>
  <c r="AK16" i="2"/>
  <c r="AK13" i="2"/>
  <c r="AJ10" i="2"/>
  <c r="AJ16" i="2"/>
  <c r="AJ13" i="2"/>
  <c r="AI10" i="2"/>
  <c r="AI16" i="2"/>
  <c r="AI13" i="2"/>
  <c r="AH10" i="2"/>
  <c r="AH16" i="2"/>
  <c r="AH13" i="2"/>
  <c r="AG10" i="2"/>
  <c r="AG16" i="2"/>
  <c r="AG13" i="2"/>
  <c r="AF10" i="2"/>
  <c r="AF16" i="2"/>
  <c r="AF13" i="2"/>
  <c r="AE10" i="2"/>
  <c r="AE16" i="2"/>
  <c r="AE13" i="2"/>
  <c r="AD10" i="2"/>
  <c r="AD16" i="2"/>
  <c r="AD13" i="2"/>
  <c r="AC10" i="2"/>
  <c r="AC16" i="2"/>
  <c r="AB10" i="2"/>
  <c r="AB16" i="2"/>
  <c r="AC13" i="2"/>
  <c r="AB13" i="2"/>
  <c r="AA10" i="2"/>
  <c r="AA16" i="2"/>
  <c r="Z10" i="2"/>
  <c r="Z16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Y10" i="2"/>
  <c r="Y16" i="2"/>
  <c r="X10" i="2"/>
  <c r="X16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W10" i="2"/>
  <c r="W16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U10" i="2"/>
  <c r="U16" i="2"/>
  <c r="V10" i="2"/>
  <c r="V16" i="2"/>
  <c r="E18" i="4"/>
  <c r="D18" i="4"/>
  <c r="F18" i="4"/>
  <c r="F17" i="4"/>
  <c r="F15" i="4"/>
  <c r="F14" i="4"/>
  <c r="F13" i="4"/>
  <c r="F11" i="4"/>
  <c r="F10" i="4"/>
  <c r="F9" i="4"/>
  <c r="E7" i="4"/>
  <c r="D7" i="4"/>
  <c r="F7" i="4"/>
  <c r="C18" i="1"/>
  <c r="F6" i="4"/>
  <c r="F5" i="4"/>
  <c r="T10" i="2"/>
  <c r="T16" i="2"/>
  <c r="S10" i="2"/>
  <c r="S16" i="2"/>
  <c r="C26" i="1"/>
  <c r="C40" i="1"/>
  <c r="C28" i="1"/>
  <c r="Z13" i="2"/>
  <c r="C42" i="1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0" i="2"/>
  <c r="B16" i="2"/>
  <c r="C10" i="2"/>
  <c r="C16" i="2"/>
  <c r="D10" i="2"/>
  <c r="D16" i="2"/>
  <c r="E10" i="2"/>
  <c r="E16" i="2"/>
  <c r="F10" i="2"/>
  <c r="F16" i="2"/>
  <c r="G10" i="2"/>
  <c r="G16" i="2"/>
  <c r="H10" i="2"/>
  <c r="H16" i="2"/>
  <c r="I10" i="2"/>
  <c r="I16" i="2"/>
  <c r="J10" i="2"/>
  <c r="J16" i="2"/>
  <c r="K10" i="2"/>
  <c r="K16" i="2"/>
  <c r="L10" i="2"/>
  <c r="L16" i="2"/>
  <c r="M10" i="2"/>
  <c r="M16" i="2"/>
  <c r="N10" i="2"/>
  <c r="N16" i="2"/>
  <c r="O10" i="2"/>
  <c r="O16" i="2"/>
  <c r="P10" i="2"/>
  <c r="P16" i="2"/>
  <c r="Q10" i="2"/>
  <c r="Q16" i="2"/>
  <c r="R10" i="2"/>
  <c r="R16" i="2"/>
</calcChain>
</file>

<file path=xl/sharedStrings.xml><?xml version="1.0" encoding="utf-8"?>
<sst xmlns="http://schemas.openxmlformats.org/spreadsheetml/2006/main" count="74" uniqueCount="61">
  <si>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</si>
  <si>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</si>
  <si>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</si>
  <si>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</si>
  <si>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</si>
  <si>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</si>
  <si>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</si>
  <si>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</si>
  <si>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</si>
  <si>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</si>
  <si>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</si>
  <si>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</si>
  <si>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</si>
  <si>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</si>
  <si>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</si>
  <si>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</si>
  <si>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</si>
  <si>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</si>
  <si>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</si>
  <si>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</si>
  <si>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</si>
  <si>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</si>
  <si>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</si>
  <si>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</si>
  <si>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</si>
  <si>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</si>
  <si>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</si>
  <si>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 xml:space="preserve">New Group Literature </t>
  </si>
  <si>
    <t>Annual Budgeted amount divided by 4 which is equivalent to 3 months of anticipated  expenses.  This is equivalent to about 3 Starter Kits.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</si>
  <si>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</si>
  <si>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</si>
  <si>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</si>
  <si>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</si>
  <si>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</si>
  <si>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 xml:space="preserve">Funds above (below) Financial Needs 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</si>
  <si>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</si>
  <si>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</si>
  <si>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</si>
  <si>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</si>
  <si>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</si>
  <si>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</si>
  <si>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</si>
  <si>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</si>
  <si>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</si>
  <si>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</si>
  <si>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Code</t>
  </si>
  <si>
    <t>YTD    Total</t>
  </si>
  <si>
    <t>Over / (Under)</t>
  </si>
  <si>
    <t>Narateen</t>
  </si>
  <si>
    <t>NT</t>
  </si>
  <si>
    <t xml:space="preserve">Interest </t>
  </si>
  <si>
    <t>Please make donations payable to "Midwest Region of Nar-Anon" and send to:
Kevin Adkins
9760 Grandview Dr.
St. Louis, MO  63132</t>
  </si>
  <si>
    <t>Account Activity &amp; Budget to Actual Comparison - FY 2020*</t>
  </si>
  <si>
    <t>* - FY2020 runs from 10/1/2019 until 9/30/2020</t>
  </si>
  <si>
    <t>FY 2020 Budget*</t>
  </si>
  <si>
    <t>The total budgeted Contingency should be available anytime during the year for unanticipated expenses.</t>
  </si>
  <si>
    <t>Website hosting and URL registration is due in Sept. 2022.  The total cost for this item in 2022 is estimated to be ~$540. This will cover the cost for the next 3 years.  The cost for this service is approximately $15/month.  An additional 3 months is also added to this item as a reserve.</t>
  </si>
  <si>
    <t>Agrees with Bank Balance</t>
  </si>
  <si>
    <t>General Fund Starting Balance - 2/1/2021</t>
  </si>
  <si>
    <t>General Fund Ending Balance - 2/28/2021</t>
  </si>
  <si>
    <t>Donation - Chesterfield, 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</si>
</sst>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8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  <font>
      <sz val="12"/>
      <name val="Arial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51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7">
    <xf numFmtId="0" fontId="0" fillId="0" borderId="0" xfId="0"/>
    <xf numFmtId="164" fontId="0" fillId="0" borderId="0" xfId="0" applyNumberForma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165" fontId="22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22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25" fillId="0" borderId="0" xfId="0" applyFont="1"/>
    <xf numFmtId="44" fontId="21" fillId="0" borderId="0" xfId="27" applyFont="1"/>
    <xf numFmtId="0" fontId="26" fillId="0" borderId="0" xfId="0" applyFont="1"/>
    <xf numFmtId="165" fontId="26" fillId="0" borderId="1" xfId="0" applyNumberFormat="1" applyFont="1" applyBorder="1"/>
    <xf numFmtId="165" fontId="27" fillId="0" borderId="0" xfId="0" applyNumberFormat="1" applyFont="1"/>
    <xf numFmtId="8" fontId="18" fillId="0" borderId="0" xfId="0" applyNumberFormat="1" applyFont="1"/>
    <xf numFmtId="165" fontId="26" fillId="0" borderId="0" xfId="0" applyNumberFormat="1" applyFont="1"/>
    <xf numFmtId="0" fontId="17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6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165" fontId="15" fillId="0" borderId="1" xfId="0" applyNumberFormat="1" applyFont="1" applyBorder="1"/>
    <xf numFmtId="0" fontId="31" fillId="0" borderId="0" xfId="0" applyFont="1"/>
    <xf numFmtId="0" fontId="30" fillId="0" borderId="0" xfId="0" applyFont="1"/>
    <xf numFmtId="0" fontId="32" fillId="0" borderId="0" xfId="0" applyFont="1" applyAlignment="1">
      <alignment horizontal="center" wrapText="1"/>
    </xf>
    <xf numFmtId="165" fontId="22" fillId="0" borderId="0" xfId="0" applyNumberFormat="1" applyFont="1" applyAlignment="1">
      <alignment vertical="top"/>
    </xf>
    <xf numFmtId="0" fontId="33" fillId="0" borderId="0" xfId="0" applyFont="1" applyAlignment="1">
      <alignment horizontal="left" vertical="top" wrapText="1"/>
    </xf>
    <xf numFmtId="0" fontId="22" fillId="0" borderId="0" xfId="0" applyFont="1" applyAlignment="1">
      <alignment wrapText="1"/>
    </xf>
    <xf numFmtId="164" fontId="22" fillId="0" borderId="0" xfId="0" applyNumberFormat="1" applyFont="1"/>
    <xf numFmtId="0" fontId="0" fillId="0" borderId="0" xfId="0" applyAlignment="1">
      <alignment horizontal="right"/>
    </xf>
    <xf numFmtId="166" fontId="10" fillId="0" borderId="0" xfId="0" applyNumberFormat="1" applyFont="1" applyAlignment="1">
      <alignment horizontal="left" vertical="top" wrapText="1" indent="1"/>
    </xf>
    <xf numFmtId="165" fontId="10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10" fillId="0" borderId="0" xfId="0" applyFont="1"/>
    <xf numFmtId="0" fontId="22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166" fontId="26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left" wrapText="1"/>
    </xf>
    <xf numFmtId="165" fontId="26" fillId="0" borderId="0" xfId="0" applyNumberFormat="1" applyFont="1" applyAlignment="1">
      <alignment horizontal="left"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5" fillId="0" borderId="0" xfId="0" applyFont="1" applyAlignment="1">
      <alignment horizontal="center" wrapText="1"/>
    </xf>
    <xf numFmtId="44" fontId="35" fillId="0" borderId="0" xfId="27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wrapText="1" indent="1"/>
    </xf>
    <xf numFmtId="0" fontId="26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66" fontId="5" fillId="0" borderId="0" xfId="0" applyNumberFormat="1" applyFont="1" applyAlignment="1">
      <alignment horizontal="left" vertical="top" wrapText="1" indent="1"/>
    </xf>
    <xf numFmtId="0" fontId="27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44" fontId="5" fillId="0" borderId="0" xfId="27" applyFont="1" applyAlignment="1">
      <alignment horizontal="center"/>
    </xf>
    <xf numFmtId="44" fontId="5" fillId="0" borderId="0" xfId="27" applyFont="1"/>
    <xf numFmtId="44" fontId="5" fillId="0" borderId="1" xfId="27" applyFont="1" applyBorder="1" applyAlignment="1">
      <alignment horizontal="center"/>
    </xf>
    <xf numFmtId="0" fontId="5" fillId="0" borderId="0" xfId="0" applyFont="1" applyAlignment="1">
      <alignment horizontal="right" wrapText="1"/>
    </xf>
    <xf numFmtId="44" fontId="25" fillId="0" borderId="0" xfId="27" applyFont="1" applyAlignment="1">
      <alignment horizontal="center"/>
    </xf>
    <xf numFmtId="44" fontId="5" fillId="0" borderId="1" xfId="27" applyFont="1" applyBorder="1"/>
    <xf numFmtId="0" fontId="5" fillId="0" borderId="0" xfId="0" applyFont="1" applyAlignment="1">
      <alignment horizontal="center"/>
    </xf>
    <xf numFmtId="44" fontId="4" fillId="0" borderId="0" xfId="27" applyFont="1" applyAlignment="1">
      <alignment vertical="top"/>
    </xf>
    <xf numFmtId="0" fontId="3" fillId="0" borderId="0" xfId="0" applyFont="1" applyAlignment="1">
      <alignment vertical="top" wrapText="1"/>
    </xf>
    <xf numFmtId="44" fontId="3" fillId="0" borderId="0" xfId="27" applyFont="1" applyAlignment="1">
      <alignment vertical="top"/>
    </xf>
    <xf numFmtId="44" fontId="2" fillId="0" borderId="0" xfId="27" applyFont="1" applyAlignment="1">
      <alignment vertical="top"/>
    </xf>
    <xf numFmtId="0" fontId="1" fillId="0" borderId="0" xfId="0" applyFont="1" applyAlignment="1">
      <alignment horizontal="left" vertical="top" wrapText="1" indent="1"/>
    </xf>
    <xf numFmtId="44" fontId="1" fillId="0" borderId="0" xfId="27" applyFont="1" applyAlignment="1">
      <alignment horizontal="left" vertical="top" wrapText="1"/>
    </xf>
    <xf numFmtId="44" fontId="1" fillId="0" borderId="0" xfId="27" applyFont="1" applyAlignment="1">
      <alignment vertical="top"/>
    </xf>
    <xf numFmtId="44" fontId="5" fillId="0" borderId="0" xfId="27" applyNumberFormat="1" applyFont="1"/>
    <xf numFmtId="44" fontId="36" fillId="0" borderId="0" xfId="27" applyNumberFormat="1" applyFont="1"/>
    <xf numFmtId="4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165" fontId="21" fillId="0" borderId="0" xfId="0" applyNumberFormat="1" applyFont="1" applyAlignment="1">
      <alignment vertical="center"/>
    </xf>
    <xf numFmtId="165" fontId="2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37" fillId="0" borderId="0" xfId="0" applyFont="1"/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center"/>
    </xf>
    <xf numFmtId="168" fontId="29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51">
    <cellStyle name="Currency" xfId="27" builtinId="4"/>
    <cellStyle name="Currency 2" xfId="31" xr:uid="{00000000-0005-0000-0000-000001000000}"/>
    <cellStyle name="Currency 3" xfId="29" xr:uid="{00000000-0005-0000-0000-000002000000}"/>
    <cellStyle name="Currency 4" xfId="34" xr:uid="{00000000-0005-0000-0000-000003000000}"/>
    <cellStyle name="Currency 5" xfId="37" xr:uid="{00000000-0005-0000-0000-000004000000}"/>
    <cellStyle name="Currency 6" xfId="40" xr:uid="{00000000-0005-0000-0000-000005000000}"/>
    <cellStyle name="Currency 7" xfId="43" xr:uid="{00000000-0005-0000-0000-00000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45" builtinId="8" hidden="1"/>
    <cellStyle name="Hyperlink" xfId="47" builtinId="8" hidden="1"/>
    <cellStyle name="Hyperlink" xfId="49" builtinId="8" hidden="1"/>
    <cellStyle name="Normal" xfId="0" builtinId="0"/>
    <cellStyle name="Normal 2" xfId="30" xr:uid="{00000000-0005-0000-0000-000028000000}"/>
    <cellStyle name="Normal 3" xfId="28" xr:uid="{00000000-0005-0000-0000-000029000000}"/>
    <cellStyle name="Normal 4" xfId="33" xr:uid="{00000000-0005-0000-0000-00002A000000}"/>
    <cellStyle name="Normal 5" xfId="36" xr:uid="{00000000-0005-0000-0000-00002B000000}"/>
    <cellStyle name="Normal 6" xfId="39" xr:uid="{00000000-0005-0000-0000-00002C000000}"/>
    <cellStyle name="Normal 7" xfId="42" xr:uid="{00000000-0005-0000-0000-00002D000000}"/>
    <cellStyle name="Percent 2" xfId="32" xr:uid="{00000000-0005-0000-0000-00002E000000}"/>
    <cellStyle name="Percent 3" xfId="35" xr:uid="{00000000-0005-0000-0000-00002F000000}"/>
    <cellStyle name="Percent 4" xfId="38" xr:uid="{00000000-0005-0000-0000-000030000000}"/>
    <cellStyle name="Percent 5" xfId="41" xr:uid="{00000000-0005-0000-0000-000031000000}"/>
    <cellStyle name="Percent 6" xfId="44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06E-2"/>
          <c:w val="0.90268234076374199"/>
          <c:h val="0.72531270374642598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  <c:pt idx="29">
                  <c:v>43971</c:v>
                </c:pt>
                <c:pt idx="30">
                  <c:v>44002</c:v>
                </c:pt>
                <c:pt idx="31">
                  <c:v>44032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4758.333332000002</c:v>
                </c:pt>
                <c:pt idx="21">
                  <c:v>4924.9999986000021</c:v>
                </c:pt>
                <c:pt idx="22">
                  <c:v>5257</c:v>
                </c:pt>
                <c:pt idx="23">
                  <c:v>5438</c:v>
                </c:pt>
                <c:pt idx="24">
                  <c:v>1620</c:v>
                </c:pt>
                <c:pt idx="25">
                  <c:v>1802.5</c:v>
                </c:pt>
                <c:pt idx="26">
                  <c:v>1983.5</c:v>
                </c:pt>
                <c:pt idx="27">
                  <c:v>2165.5</c:v>
                </c:pt>
                <c:pt idx="28">
                  <c:v>2347.5</c:v>
                </c:pt>
                <c:pt idx="29">
                  <c:v>2528.5</c:v>
                </c:pt>
                <c:pt idx="30">
                  <c:v>2710.5</c:v>
                </c:pt>
                <c:pt idx="31">
                  <c:v>2892.5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  <c:pt idx="29">
                  <c:v>43971</c:v>
                </c:pt>
                <c:pt idx="30">
                  <c:v>44002</c:v>
                </c:pt>
                <c:pt idx="31">
                  <c:v>44032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  <c:pt idx="14">
                  <c:v>6313</c:v>
                </c:pt>
                <c:pt idx="15">
                  <c:v>6566</c:v>
                </c:pt>
                <c:pt idx="16">
                  <c:v>6591</c:v>
                </c:pt>
                <c:pt idx="17">
                  <c:v>6463</c:v>
                </c:pt>
                <c:pt idx="18">
                  <c:v>6614</c:v>
                </c:pt>
                <c:pt idx="19">
                  <c:v>6952</c:v>
                </c:pt>
                <c:pt idx="20">
                  <c:v>6358</c:v>
                </c:pt>
                <c:pt idx="21">
                  <c:v>6832</c:v>
                </c:pt>
                <c:pt idx="22">
                  <c:v>7620</c:v>
                </c:pt>
                <c:pt idx="23">
                  <c:v>7970</c:v>
                </c:pt>
                <c:pt idx="24">
                  <c:v>4320</c:v>
                </c:pt>
                <c:pt idx="25">
                  <c:v>4358</c:v>
                </c:pt>
                <c:pt idx="26">
                  <c:v>4688</c:v>
                </c:pt>
                <c:pt idx="27">
                  <c:v>4888</c:v>
                </c:pt>
                <c:pt idx="28">
                  <c:v>4888</c:v>
                </c:pt>
                <c:pt idx="29">
                  <c:v>4988</c:v>
                </c:pt>
                <c:pt idx="30">
                  <c:v>5013</c:v>
                </c:pt>
                <c:pt idx="31">
                  <c:v>4563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39964312"/>
        <c:axId val="-2039935512"/>
        <c:extLst/>
      </c:lineChart>
      <c:dateAx>
        <c:axId val="-2039964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9935512"/>
        <c:crosses val="autoZero"/>
        <c:auto val="1"/>
        <c:lblOffset val="100"/>
        <c:baseTimeUnit val="days"/>
      </c:dateAx>
      <c:valAx>
        <c:axId val="-2039935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996431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99"/>
          <c:y val="0.94930972800374502"/>
          <c:w val="0.64426749473217204"/>
          <c:h val="5.0690271996255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7"/>
  <sheetViews>
    <sheetView tabSelected="1" workbookViewId="0">
      <selection activeCell="B17" sqref="B17"/>
    </sheetView>
  </sheetViews>
  <sheetFormatPr defaultColWidth="11" defaultRowHeight="15.75"/>
  <cols>
    <col min="1" max="1" width="57.625" customWidth="1"/>
    <col min="2" max="2" width="12.125" bestFit="1" customWidth="1"/>
    <col min="3" max="3" width="15.375" customWidth="1"/>
    <col min="4" max="4" width="46.625" style="7" customWidth="1"/>
  </cols>
  <sheetData>
    <row r="1" spans="1:4" ht="23.25" customHeight="1">
      <c r="A1" s="83" t="s">
        <v>0</v>
      </c>
      <c r="B1" s="83"/>
      <c r="C1" s="83"/>
      <c r="D1" s="83"/>
    </row>
    <row r="2" spans="1:4" ht="23.25" customHeight="1">
      <c r="A2" s="83" t="s">
        <v>1</v>
      </c>
      <c r="B2" s="83"/>
      <c r="C2" s="83"/>
      <c r="D2" s="83"/>
    </row>
    <row r="3" spans="1:4" ht="23.25" customHeight="1">
      <c r="A3" s="84">
        <v>44255</v>
      </c>
      <c r="B3" s="84"/>
      <c r="C3" s="84"/>
      <c r="D3" s="84"/>
    </row>
    <row r="4" spans="1:4">
      <c r="A4" s="2"/>
      <c r="B4" s="2"/>
      <c r="C4" s="3"/>
    </row>
    <row r="5" spans="1:4" ht="21" thickBot="1">
      <c r="A5" s="13" t="s">
        <v>58</v>
      </c>
      <c r="B5" s="4"/>
      <c r="C5" s="14">
        <v>5659.16</v>
      </c>
      <c r="D5" s="21" t="s">
        <v>14</v>
      </c>
    </row>
    <row r="6" spans="1:4" ht="16.5" thickTop="1">
      <c r="A6" s="2"/>
      <c r="B6" s="4"/>
      <c r="C6" s="5"/>
    </row>
    <row r="7" spans="1:4">
      <c r="A7" s="11" t="s">
        <v>2</v>
      </c>
      <c r="B7" s="4"/>
      <c r="C7" s="5"/>
    </row>
    <row r="8" spans="1:4">
      <c r="A8" s="74" t="s">
        <v>60</v>
      </c>
      <c r="B8" s="75">
        <v>300</v>
      </c>
      <c r="C8" s="76"/>
    </row>
    <row r="9" spans="1:4">
      <c r="A9" s="74"/>
      <c r="B9" s="75"/>
      <c r="C9" s="76"/>
    </row>
    <row r="10" spans="1:4" ht="14.1" customHeight="1">
      <c r="A10" s="74"/>
      <c r="B10" s="75"/>
      <c r="C10" s="76"/>
    </row>
    <row r="11" spans="1:4" ht="14.1" customHeight="1">
      <c r="A11" s="74"/>
      <c r="B11" s="75"/>
      <c r="C11" s="76"/>
    </row>
    <row r="12" spans="1:4" ht="14.1" customHeight="1">
      <c r="A12" s="74"/>
      <c r="B12" s="75"/>
      <c r="C12" s="76"/>
    </row>
    <row r="13" spans="1:4" ht="14.1" customHeight="1">
      <c r="A13" s="74"/>
      <c r="B13" s="75"/>
      <c r="C13" s="76"/>
    </row>
    <row r="14" spans="1:4" ht="14.1" customHeight="1">
      <c r="A14" s="74"/>
      <c r="B14" s="75"/>
      <c r="C14" s="76"/>
    </row>
    <row r="15" spans="1:4" ht="14.1" customHeight="1">
      <c r="A15" s="74"/>
      <c r="B15" s="75"/>
      <c r="C15" s="76"/>
    </row>
    <row r="16" spans="1:4" ht="15" customHeight="1">
      <c r="A16" s="67" t="s">
        <v>50</v>
      </c>
      <c r="B16" s="66">
        <v>0.04</v>
      </c>
      <c r="C16" s="5"/>
    </row>
    <row r="17" spans="1:4">
      <c r="A17" s="64"/>
      <c r="B17" s="65"/>
      <c r="C17" s="5"/>
    </row>
    <row r="18" spans="1:4">
      <c r="A18" s="8" t="s">
        <v>4</v>
      </c>
      <c r="B18" s="16"/>
      <c r="C18" s="5">
        <f>SUM(B8:B17)</f>
        <v>300.04000000000002</v>
      </c>
      <c r="D18" s="20"/>
    </row>
    <row r="19" spans="1:4">
      <c r="A19" s="2"/>
      <c r="B19" s="12"/>
      <c r="C19" s="5"/>
    </row>
    <row r="20" spans="1:4">
      <c r="C20" s="5"/>
    </row>
    <row r="21" spans="1:4">
      <c r="A21" s="11" t="s">
        <v>3</v>
      </c>
      <c r="B21" s="12"/>
      <c r="C21" s="5"/>
    </row>
    <row r="22" spans="1:4">
      <c r="A22" s="80"/>
      <c r="B22" s="69"/>
      <c r="D22" s="77"/>
    </row>
    <row r="23" spans="1:4">
      <c r="A23" s="74"/>
      <c r="B23" s="69"/>
      <c r="D23" s="77"/>
    </row>
    <row r="24" spans="1:4">
      <c r="A24" s="78"/>
      <c r="B24" s="69"/>
      <c r="D24" s="77"/>
    </row>
    <row r="25" spans="1:4">
      <c r="A25" s="79"/>
      <c r="B25" s="63"/>
      <c r="C25" s="5"/>
    </row>
    <row r="26" spans="1:4">
      <c r="A26" s="8" t="s">
        <v>5</v>
      </c>
      <c r="B26" s="4"/>
      <c r="C26" s="5">
        <f>SUM(B22:B25)</f>
        <v>0</v>
      </c>
    </row>
    <row r="27" spans="1:4" ht="16.5" customHeight="1" thickBot="1">
      <c r="A27" s="18"/>
      <c r="B27" s="15"/>
      <c r="C27" s="22"/>
    </row>
    <row r="28" spans="1:4" ht="21" thickTop="1">
      <c r="A28" s="13" t="s">
        <v>59</v>
      </c>
      <c r="B28" s="15"/>
      <c r="C28" s="17">
        <f>C5+C18-C26</f>
        <v>5959.2</v>
      </c>
      <c r="D28" s="7" t="s">
        <v>57</v>
      </c>
    </row>
    <row r="29" spans="1:4" ht="20.25">
      <c r="A29" s="41"/>
      <c r="B29" s="15"/>
      <c r="C29" s="17"/>
      <c r="D29" s="47"/>
    </row>
    <row r="30" spans="1:4" ht="20.25">
      <c r="A30" s="48"/>
      <c r="B30" s="15"/>
      <c r="C30" s="17"/>
      <c r="D30" s="47"/>
    </row>
    <row r="32" spans="1:4" ht="20.25">
      <c r="A32" s="37" t="s">
        <v>31</v>
      </c>
      <c r="B32" s="26"/>
      <c r="C32" s="27"/>
    </row>
    <row r="33" spans="1:4" ht="89.25">
      <c r="A33" s="31" t="s">
        <v>12</v>
      </c>
      <c r="B33" s="35"/>
      <c r="C33" s="68">
        <v>2435</v>
      </c>
      <c r="D33" s="33" t="s">
        <v>44</v>
      </c>
    </row>
    <row r="34" spans="1:4" ht="24.75" customHeight="1">
      <c r="A34" s="31" t="s">
        <v>6</v>
      </c>
      <c r="B34" s="35"/>
      <c r="C34" s="32">
        <v>50</v>
      </c>
      <c r="D34" s="33" t="s">
        <v>26</v>
      </c>
    </row>
    <row r="35" spans="1:4" ht="63.75">
      <c r="A35" s="31" t="s">
        <v>22</v>
      </c>
      <c r="B35" s="35"/>
      <c r="C35" s="32">
        <v>300</v>
      </c>
      <c r="D35" s="33" t="s">
        <v>56</v>
      </c>
    </row>
    <row r="36" spans="1:4" ht="25.5">
      <c r="A36" s="31" t="s">
        <v>7</v>
      </c>
      <c r="B36" s="35"/>
      <c r="C36" s="32">
        <v>12.5</v>
      </c>
      <c r="D36" s="33" t="s">
        <v>26</v>
      </c>
    </row>
    <row r="37" spans="1:4" ht="38.25">
      <c r="A37" s="31" t="s">
        <v>27</v>
      </c>
      <c r="B37" s="35"/>
      <c r="C37" s="32">
        <v>450</v>
      </c>
      <c r="D37" s="33" t="s">
        <v>28</v>
      </c>
    </row>
    <row r="38" spans="1:4" ht="25.5">
      <c r="A38" s="52" t="s">
        <v>48</v>
      </c>
      <c r="B38" s="35"/>
      <c r="C38" s="32">
        <v>37.5</v>
      </c>
      <c r="D38" s="33" t="s">
        <v>26</v>
      </c>
    </row>
    <row r="39" spans="1:4" ht="26.25">
      <c r="A39" s="31" t="s">
        <v>9</v>
      </c>
      <c r="B39" s="35"/>
      <c r="C39" s="32">
        <v>370</v>
      </c>
      <c r="D39" s="34" t="s">
        <v>55</v>
      </c>
    </row>
    <row r="40" spans="1:4" ht="20.25">
      <c r="A40" s="38" t="s">
        <v>29</v>
      </c>
      <c r="B40" s="35"/>
      <c r="C40" s="40">
        <f>SUM(C33:C39)</f>
        <v>3655</v>
      </c>
      <c r="D40" s="36"/>
    </row>
    <row r="41" spans="1:4">
      <c r="A41" s="28"/>
      <c r="B41" s="35"/>
      <c r="C41" s="29"/>
      <c r="D41" s="28"/>
    </row>
    <row r="42" spans="1:4" ht="40.5">
      <c r="A42" s="39" t="s">
        <v>32</v>
      </c>
      <c r="B42" s="35"/>
      <c r="C42" s="17">
        <f>C28-C40</f>
        <v>2304.1999999999998</v>
      </c>
      <c r="D42" s="34" t="s">
        <v>30</v>
      </c>
    </row>
    <row r="43" spans="1:4" ht="15.75" customHeight="1">
      <c r="A43" s="39"/>
      <c r="B43" s="35"/>
      <c r="C43" s="17"/>
      <c r="D43" s="34"/>
    </row>
    <row r="44" spans="1:4" ht="81" customHeight="1">
      <c r="A44" s="81" t="s">
        <v>51</v>
      </c>
      <c r="B44" s="82"/>
      <c r="C44" s="82"/>
      <c r="D44" s="82"/>
    </row>
    <row r="45" spans="1:4">
      <c r="B45" s="1"/>
      <c r="C45" s="1"/>
    </row>
    <row r="46" spans="1:4">
      <c r="B46" s="1"/>
      <c r="C46" s="1"/>
    </row>
    <row r="47" spans="1:4">
      <c r="B47" s="1"/>
      <c r="C47" s="1"/>
    </row>
  </sheetData>
  <mergeCells count="4">
    <mergeCell ref="A44:D44"/>
    <mergeCell ref="A1:D1"/>
    <mergeCell ref="A2:D2"/>
    <mergeCell ref="A3:D3"/>
  </mergeCells>
  <phoneticPr fontId="23" type="noConversion"/>
  <pageMargins left="0.75" right="0.75" top="1" bottom="1" header="0.5" footer="0.5"/>
  <pageSetup scale="63" orientation="portrait"/>
  <headerFooter>
    <oddFooter>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workbookViewId="0">
      <selection activeCell="E12" sqref="E12"/>
    </sheetView>
  </sheetViews>
  <sheetFormatPr defaultColWidth="8.875" defaultRowHeight="15"/>
  <cols>
    <col min="1" max="2" width="8.875" style="23"/>
    <col min="3" max="3" width="39.875" style="23" customWidth="1"/>
    <col min="4" max="4" width="13.125" style="23" customWidth="1"/>
    <col min="5" max="6" width="13.375" style="23" customWidth="1"/>
    <col min="7" max="7" width="51.875" style="23" customWidth="1"/>
    <col min="8" max="16384" width="8.875" style="23"/>
  </cols>
  <sheetData>
    <row r="1" spans="1:8" ht="21" customHeight="1">
      <c r="A1" s="53"/>
      <c r="B1" s="53"/>
      <c r="C1" s="53"/>
      <c r="D1" s="53"/>
      <c r="E1" s="53"/>
      <c r="F1" s="53"/>
      <c r="G1" s="53"/>
      <c r="H1" s="24"/>
    </row>
    <row r="2" spans="1:8" ht="20.100000000000001" customHeight="1">
      <c r="A2" s="42"/>
      <c r="B2" s="85" t="s">
        <v>52</v>
      </c>
      <c r="C2" s="85"/>
      <c r="D2" s="85"/>
      <c r="E2" s="85"/>
      <c r="F2" s="85"/>
      <c r="G2" s="41"/>
    </row>
    <row r="3" spans="1:8" s="25" customFormat="1" ht="43.5" customHeight="1">
      <c r="A3" s="45"/>
      <c r="B3" s="54"/>
      <c r="C3" s="55"/>
      <c r="D3" s="56"/>
      <c r="E3" s="56"/>
      <c r="F3" s="57"/>
      <c r="G3" s="44"/>
    </row>
    <row r="4" spans="1:8" ht="44.1" customHeight="1">
      <c r="A4" s="42"/>
      <c r="B4" s="60" t="s">
        <v>45</v>
      </c>
      <c r="C4" s="43" t="s">
        <v>16</v>
      </c>
      <c r="D4" s="44" t="s">
        <v>54</v>
      </c>
      <c r="E4" s="44" t="s">
        <v>46</v>
      </c>
      <c r="F4" s="44" t="s">
        <v>47</v>
      </c>
      <c r="G4" s="41"/>
    </row>
    <row r="5" spans="1:8" ht="20.25" customHeight="1">
      <c r="A5" s="42"/>
      <c r="B5" s="56" t="s">
        <v>35</v>
      </c>
      <c r="C5" s="55" t="s">
        <v>17</v>
      </c>
      <c r="D5" s="57">
        <v>3150</v>
      </c>
      <c r="E5" s="72">
        <v>1215</v>
      </c>
      <c r="F5" s="71">
        <f>SUM(E5-D5)</f>
        <v>-1935</v>
      </c>
      <c r="G5" s="41"/>
    </row>
    <row r="6" spans="1:8" ht="20.25" customHeight="1" thickBot="1">
      <c r="A6" s="42"/>
      <c r="B6" s="56" t="s">
        <v>36</v>
      </c>
      <c r="C6" s="55" t="s">
        <v>18</v>
      </c>
      <c r="D6" s="61">
        <v>600</v>
      </c>
      <c r="E6" s="58">
        <v>530</v>
      </c>
      <c r="F6" s="61">
        <f>SUM(E6-D6)</f>
        <v>-70</v>
      </c>
      <c r="G6" s="41"/>
    </row>
    <row r="7" spans="1:8" ht="20.25" customHeight="1" thickTop="1">
      <c r="A7" s="42"/>
      <c r="B7" s="56"/>
      <c r="C7" s="59" t="s">
        <v>19</v>
      </c>
      <c r="D7" s="57">
        <f>SUM(D5+D6)</f>
        <v>3750</v>
      </c>
      <c r="E7" s="70">
        <f>SUM(E5+E6)</f>
        <v>1745</v>
      </c>
      <c r="F7" s="70">
        <f>SUM(E7-D7)</f>
        <v>-2005</v>
      </c>
      <c r="G7" s="41"/>
    </row>
    <row r="8" spans="1:8" ht="21" customHeight="1">
      <c r="A8" s="46"/>
      <c r="B8" s="56"/>
      <c r="C8" s="55"/>
      <c r="D8" s="57"/>
      <c r="E8" s="56"/>
      <c r="F8" s="57"/>
      <c r="G8" s="49"/>
    </row>
    <row r="9" spans="1:8">
      <c r="A9" s="42"/>
      <c r="B9" s="56" t="s">
        <v>37</v>
      </c>
      <c r="C9" s="55" t="s">
        <v>20</v>
      </c>
      <c r="D9" s="57">
        <v>1000</v>
      </c>
      <c r="E9" s="56"/>
      <c r="F9" s="70">
        <f t="shared" ref="F9:F18" si="0">SUM(E9-D9)</f>
        <v>-1000</v>
      </c>
      <c r="G9" s="41"/>
    </row>
    <row r="10" spans="1:8">
      <c r="A10" s="42"/>
      <c r="B10" s="56" t="s">
        <v>38</v>
      </c>
      <c r="C10" s="55" t="s">
        <v>33</v>
      </c>
      <c r="D10" s="57">
        <v>200</v>
      </c>
      <c r="E10" s="56">
        <v>0</v>
      </c>
      <c r="F10" s="57">
        <f t="shared" si="0"/>
        <v>-200</v>
      </c>
      <c r="G10" s="41"/>
    </row>
    <row r="11" spans="1:8">
      <c r="A11" s="42"/>
      <c r="B11" s="56" t="s">
        <v>39</v>
      </c>
      <c r="C11" s="55" t="s">
        <v>21</v>
      </c>
      <c r="D11" s="57">
        <v>25</v>
      </c>
      <c r="E11" s="72">
        <v>-0.2</v>
      </c>
      <c r="F11" s="57">
        <f t="shared" si="0"/>
        <v>-25.2</v>
      </c>
      <c r="G11" s="41"/>
    </row>
    <row r="12" spans="1:8">
      <c r="A12" s="42"/>
      <c r="B12" s="56" t="s">
        <v>40</v>
      </c>
      <c r="C12" s="55" t="s">
        <v>22</v>
      </c>
      <c r="D12" s="72">
        <v>180</v>
      </c>
      <c r="E12" s="72">
        <v>0</v>
      </c>
      <c r="F12" s="72">
        <v>-180</v>
      </c>
      <c r="G12" s="73"/>
    </row>
    <row r="13" spans="1:8">
      <c r="A13" s="42"/>
      <c r="B13" s="56" t="s">
        <v>41</v>
      </c>
      <c r="C13" s="55" t="s">
        <v>23</v>
      </c>
      <c r="D13" s="57">
        <v>25</v>
      </c>
      <c r="E13" s="56">
        <v>0</v>
      </c>
      <c r="F13" s="57">
        <f t="shared" si="0"/>
        <v>-25</v>
      </c>
      <c r="G13" s="51"/>
    </row>
    <row r="14" spans="1:8">
      <c r="A14" s="42"/>
      <c r="B14" s="56" t="s">
        <v>42</v>
      </c>
      <c r="C14" s="55" t="s">
        <v>8</v>
      </c>
      <c r="D14" s="57">
        <v>1800</v>
      </c>
      <c r="E14" s="56"/>
      <c r="F14" s="57">
        <f t="shared" si="0"/>
        <v>-1800</v>
      </c>
      <c r="G14" s="50"/>
    </row>
    <row r="15" spans="1:8">
      <c r="A15" s="42"/>
      <c r="B15" s="56" t="s">
        <v>49</v>
      </c>
      <c r="C15" s="55" t="s">
        <v>48</v>
      </c>
      <c r="D15" s="57">
        <v>150</v>
      </c>
      <c r="E15" s="56">
        <v>0</v>
      </c>
      <c r="F15" s="57">
        <f t="shared" si="0"/>
        <v>-150</v>
      </c>
      <c r="G15" s="41"/>
    </row>
    <row r="16" spans="1:8" ht="15.75">
      <c r="A16" s="42"/>
      <c r="B16" s="56" t="s">
        <v>43</v>
      </c>
      <c r="C16" s="55" t="s">
        <v>9</v>
      </c>
      <c r="D16" s="72">
        <v>370</v>
      </c>
      <c r="E16" s="72">
        <v>0</v>
      </c>
      <c r="F16" s="72">
        <v>-480</v>
      </c>
      <c r="G16"/>
    </row>
    <row r="17" spans="1:7" ht="15.75" thickBot="1">
      <c r="A17" s="42"/>
      <c r="B17" s="62" t="s">
        <v>24</v>
      </c>
      <c r="C17" s="55" t="s">
        <v>25</v>
      </c>
      <c r="D17" s="61">
        <v>0</v>
      </c>
      <c r="E17" s="58">
        <v>950</v>
      </c>
      <c r="F17" s="61">
        <f t="shared" si="0"/>
        <v>950</v>
      </c>
      <c r="G17" s="41"/>
    </row>
    <row r="18" spans="1:7" ht="15.75" thickTop="1">
      <c r="A18" s="42"/>
      <c r="B18" s="62"/>
      <c r="C18" s="59" t="s">
        <v>19</v>
      </c>
      <c r="D18" s="57">
        <f>SUM(D9:D17)</f>
        <v>3750</v>
      </c>
      <c r="E18" s="56">
        <f>SUM(E9:E17)</f>
        <v>949.8</v>
      </c>
      <c r="F18" s="57">
        <f t="shared" si="0"/>
        <v>-2800.2</v>
      </c>
      <c r="G18" s="41"/>
    </row>
    <row r="19" spans="1:7" ht="15.75">
      <c r="A19" s="30"/>
      <c r="B19" s="62"/>
      <c r="C19" s="59"/>
      <c r="D19" s="57"/>
      <c r="E19" s="56"/>
      <c r="F19" s="57"/>
      <c r="G19" s="7"/>
    </row>
    <row r="20" spans="1:7" ht="15.75">
      <c r="B20" s="86" t="s">
        <v>53</v>
      </c>
      <c r="C20" s="86"/>
      <c r="D20" s="86"/>
      <c r="E20" s="86"/>
      <c r="F20" s="86"/>
    </row>
  </sheetData>
  <mergeCells count="2">
    <mergeCell ref="B2:F2"/>
    <mergeCell ref="B20:F20"/>
  </mergeCells>
  <printOptions headings="1"/>
  <pageMargins left="0.7" right="0.7" top="0.75" bottom="0.75" header="0.3" footer="0.3"/>
  <pageSetup scale="82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workbookViewId="0">
      <selection activeCell="Q22" sqref="Q22"/>
    </sheetView>
  </sheetViews>
  <sheetFormatPr defaultColWidth="8.875" defaultRowHeight="15.75"/>
  <sheetData/>
  <pageMargins left="0.7" right="0.7" top="0.75" bottom="0.75" header="0.3" footer="0.3"/>
  <pageSetup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N16"/>
  <sheetViews>
    <sheetView workbookViewId="0">
      <pane xSplit="1" topLeftCell="Z1" activePane="topRight" state="frozen"/>
      <selection pane="topRight" activeCell="AM15" sqref="AM15"/>
    </sheetView>
  </sheetViews>
  <sheetFormatPr defaultColWidth="11" defaultRowHeight="15.75"/>
  <cols>
    <col min="1" max="1" width="28" customWidth="1"/>
    <col min="2" max="2" width="9.5" customWidth="1"/>
    <col min="3" max="3" width="10.125" customWidth="1"/>
    <col min="4" max="11" width="7.125" customWidth="1"/>
    <col min="12" max="12" width="7.375" customWidth="1"/>
    <col min="13" max="24" width="7.125" customWidth="1"/>
    <col min="25" max="35" width="7.375" customWidth="1"/>
    <col min="36" max="36" width="7.5" customWidth="1"/>
    <col min="37" max="39" width="7.375" customWidth="1"/>
    <col min="40" max="40" width="7.5" customWidth="1"/>
  </cols>
  <sheetData>
    <row r="2" spans="1:40">
      <c r="A2" s="6" t="s">
        <v>15</v>
      </c>
      <c r="B2" s="9">
        <v>43100</v>
      </c>
      <c r="C2" s="9">
        <f>EDATE(B2,1)</f>
        <v>43131</v>
      </c>
      <c r="D2" s="9">
        <f t="shared" ref="D2:Y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>EDATE(Y2,1)</f>
        <v>43827</v>
      </c>
      <c r="AA2" s="9">
        <v>43850</v>
      </c>
      <c r="AB2" s="9">
        <f t="shared" ref="AB2:AG2" si="1">EDATE(AA2,1)</f>
        <v>43881</v>
      </c>
      <c r="AC2" s="9">
        <f t="shared" si="1"/>
        <v>43910</v>
      </c>
      <c r="AD2" s="9">
        <f t="shared" si="1"/>
        <v>43941</v>
      </c>
      <c r="AE2" s="9">
        <f t="shared" si="1"/>
        <v>43971</v>
      </c>
      <c r="AF2" s="9">
        <f t="shared" si="1"/>
        <v>44002</v>
      </c>
      <c r="AG2" s="9">
        <f t="shared" si="1"/>
        <v>44032</v>
      </c>
      <c r="AH2" s="9">
        <f t="shared" ref="AH2:AM2" si="2">EDATE(AG2,1)</f>
        <v>44063</v>
      </c>
      <c r="AI2" s="9">
        <f t="shared" si="2"/>
        <v>44094</v>
      </c>
      <c r="AJ2" s="9">
        <f t="shared" si="2"/>
        <v>44124</v>
      </c>
      <c r="AK2" s="9">
        <f t="shared" si="2"/>
        <v>44155</v>
      </c>
      <c r="AL2" s="9">
        <f t="shared" si="2"/>
        <v>44185</v>
      </c>
      <c r="AM2" s="9">
        <f t="shared" si="2"/>
        <v>44216</v>
      </c>
      <c r="AN2" s="9">
        <f>EDATE(AM2,1)</f>
        <v>44247</v>
      </c>
    </row>
    <row r="3" spans="1:40">
      <c r="A3" s="6" t="s">
        <v>12</v>
      </c>
      <c r="B3" s="10">
        <v>500</v>
      </c>
      <c r="C3" s="19">
        <f>B3+166.6666666</f>
        <v>666.66666659999999</v>
      </c>
      <c r="D3" s="19">
        <f t="shared" ref="D3:W3" si="3">C3+166.6666666</f>
        <v>833.33333319999997</v>
      </c>
      <c r="E3" s="19">
        <f t="shared" si="3"/>
        <v>999.99999979999996</v>
      </c>
      <c r="F3" s="19">
        <f t="shared" si="3"/>
        <v>1166.6666663999999</v>
      </c>
      <c r="G3" s="19">
        <f t="shared" si="3"/>
        <v>1333.333333</v>
      </c>
      <c r="H3" s="19">
        <f t="shared" si="3"/>
        <v>1499.9999996000001</v>
      </c>
      <c r="I3" s="19">
        <f t="shared" si="3"/>
        <v>1666.6666662000002</v>
      </c>
      <c r="J3" s="19">
        <f t="shared" si="3"/>
        <v>1833.3333328000003</v>
      </c>
      <c r="K3" s="19">
        <f t="shared" si="3"/>
        <v>1999.9999994000004</v>
      </c>
      <c r="L3" s="19">
        <f t="shared" si="3"/>
        <v>2166.6666660000005</v>
      </c>
      <c r="M3" s="19">
        <f t="shared" si="3"/>
        <v>2333.3333326000006</v>
      </c>
      <c r="N3" s="19">
        <f t="shared" si="3"/>
        <v>2499.9999992000007</v>
      </c>
      <c r="O3" s="19">
        <f t="shared" si="3"/>
        <v>2666.6666658000008</v>
      </c>
      <c r="P3" s="19">
        <f t="shared" si="3"/>
        <v>2833.3333324000009</v>
      </c>
      <c r="Q3" s="19">
        <f t="shared" si="3"/>
        <v>2999.999999000001</v>
      </c>
      <c r="R3" s="19">
        <f t="shared" si="3"/>
        <v>3166.6666656000011</v>
      </c>
      <c r="S3" s="19">
        <f t="shared" si="3"/>
        <v>3333.3333322000012</v>
      </c>
      <c r="T3" s="19">
        <f t="shared" si="3"/>
        <v>3499.9999988000013</v>
      </c>
      <c r="U3" s="19">
        <f t="shared" si="3"/>
        <v>3666.6666654000014</v>
      </c>
      <c r="V3" s="19">
        <f t="shared" si="3"/>
        <v>3833.3333320000015</v>
      </c>
      <c r="W3" s="19">
        <f t="shared" si="3"/>
        <v>3999.9999986000016</v>
      </c>
      <c r="X3" s="19">
        <v>4167</v>
      </c>
      <c r="Y3" s="19">
        <v>4333</v>
      </c>
      <c r="Z3" s="19">
        <v>500</v>
      </c>
      <c r="AA3" s="19">
        <v>667</v>
      </c>
      <c r="AB3" s="19">
        <v>833</v>
      </c>
      <c r="AC3" s="19">
        <v>1000</v>
      </c>
      <c r="AD3" s="19">
        <v>1167</v>
      </c>
      <c r="AE3" s="19">
        <v>1333</v>
      </c>
      <c r="AF3" s="19">
        <v>1500</v>
      </c>
      <c r="AG3" s="19">
        <v>1667</v>
      </c>
      <c r="AH3" s="19">
        <v>1833</v>
      </c>
      <c r="AI3" s="19">
        <v>2000</v>
      </c>
      <c r="AJ3" s="19">
        <v>2083</v>
      </c>
      <c r="AK3" s="19">
        <v>2186</v>
      </c>
      <c r="AL3" s="19">
        <v>2269</v>
      </c>
      <c r="AM3" s="19">
        <v>2352</v>
      </c>
      <c r="AN3" s="19">
        <v>2435</v>
      </c>
    </row>
    <row r="4" spans="1:40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50</v>
      </c>
      <c r="M4">
        <v>50</v>
      </c>
      <c r="N4">
        <v>50</v>
      </c>
      <c r="O4">
        <v>50</v>
      </c>
      <c r="P4">
        <v>50</v>
      </c>
      <c r="Q4">
        <v>50</v>
      </c>
      <c r="R4">
        <v>50</v>
      </c>
      <c r="S4">
        <v>50</v>
      </c>
      <c r="T4">
        <v>50</v>
      </c>
      <c r="U4">
        <v>50</v>
      </c>
      <c r="V4">
        <v>50</v>
      </c>
      <c r="W4">
        <v>50</v>
      </c>
      <c r="X4">
        <v>50</v>
      </c>
      <c r="Y4">
        <v>50</v>
      </c>
      <c r="Z4">
        <v>50</v>
      </c>
      <c r="AA4">
        <v>50</v>
      </c>
      <c r="AB4">
        <v>50</v>
      </c>
      <c r="AC4">
        <v>50</v>
      </c>
      <c r="AD4">
        <v>50</v>
      </c>
      <c r="AE4">
        <v>50</v>
      </c>
      <c r="AF4">
        <v>50</v>
      </c>
      <c r="AG4">
        <v>50</v>
      </c>
      <c r="AH4">
        <v>50</v>
      </c>
      <c r="AI4">
        <v>50</v>
      </c>
      <c r="AJ4">
        <v>50</v>
      </c>
      <c r="AK4">
        <v>50</v>
      </c>
      <c r="AL4">
        <v>50</v>
      </c>
      <c r="AM4">
        <v>50</v>
      </c>
      <c r="AN4">
        <v>50</v>
      </c>
    </row>
    <row r="5" spans="1:40">
      <c r="A5" s="6" t="s">
        <v>11</v>
      </c>
      <c r="B5" s="10">
        <v>190</v>
      </c>
      <c r="C5" s="7">
        <f>B5+10</f>
        <v>200</v>
      </c>
      <c r="D5" s="7">
        <f t="shared" ref="D5:G5" si="4">C5+10</f>
        <v>210</v>
      </c>
      <c r="E5" s="7">
        <f t="shared" si="4"/>
        <v>220</v>
      </c>
      <c r="F5" s="7">
        <f t="shared" si="4"/>
        <v>230</v>
      </c>
      <c r="G5" s="7">
        <f t="shared" si="4"/>
        <v>240</v>
      </c>
      <c r="H5" s="7">
        <f t="shared" ref="H5" si="5">G5+10</f>
        <v>250</v>
      </c>
      <c r="I5" s="7">
        <f t="shared" ref="I5" si="6">H5+10</f>
        <v>260</v>
      </c>
      <c r="J5" s="7">
        <f t="shared" ref="J5" si="7">I5+10</f>
        <v>270</v>
      </c>
      <c r="K5" s="7">
        <f t="shared" ref="K5" si="8">J5+10</f>
        <v>280</v>
      </c>
      <c r="L5" s="7">
        <f t="shared" ref="L5" si="9">K5+10</f>
        <v>290</v>
      </c>
      <c r="M5" s="7">
        <f t="shared" ref="M5" si="10">L5+10</f>
        <v>300</v>
      </c>
      <c r="N5" s="7">
        <f t="shared" ref="N5" si="11">M5+10</f>
        <v>310</v>
      </c>
      <c r="O5" s="7">
        <f t="shared" ref="O5" si="12">N5+10</f>
        <v>320</v>
      </c>
      <c r="P5" s="7">
        <f t="shared" ref="P5" si="13">O5+10</f>
        <v>330</v>
      </c>
      <c r="Q5" s="7">
        <f t="shared" ref="Q5" si="14">P5+10</f>
        <v>340</v>
      </c>
      <c r="R5" s="7">
        <f t="shared" ref="R5" si="15">Q5+10</f>
        <v>350</v>
      </c>
      <c r="S5" s="7">
        <f t="shared" ref="S5" si="16">R5+10</f>
        <v>360</v>
      </c>
      <c r="T5" s="7">
        <f t="shared" ref="T5" si="17">S5+10</f>
        <v>370</v>
      </c>
      <c r="U5" s="7">
        <f t="shared" ref="U5" si="18">T5+10</f>
        <v>380</v>
      </c>
      <c r="V5" s="7">
        <v>45</v>
      </c>
      <c r="W5" s="7">
        <v>45</v>
      </c>
      <c r="X5" s="7">
        <v>60</v>
      </c>
      <c r="Y5" s="7">
        <v>75</v>
      </c>
      <c r="Z5" s="7">
        <v>90</v>
      </c>
      <c r="AA5" s="7">
        <v>105</v>
      </c>
      <c r="AB5" s="7">
        <v>120</v>
      </c>
      <c r="AC5" s="7">
        <v>135</v>
      </c>
      <c r="AD5" s="7">
        <v>150</v>
      </c>
      <c r="AE5" s="7">
        <v>165</v>
      </c>
      <c r="AF5" s="7">
        <v>180</v>
      </c>
      <c r="AG5" s="7">
        <v>195</v>
      </c>
      <c r="AH5" s="7">
        <v>210</v>
      </c>
      <c r="AI5" s="7">
        <v>225</v>
      </c>
      <c r="AJ5" s="7">
        <v>240</v>
      </c>
      <c r="AK5" s="7">
        <v>255</v>
      </c>
      <c r="AL5" s="7">
        <v>270</v>
      </c>
      <c r="AM5" s="7">
        <v>285</v>
      </c>
      <c r="AN5" s="7">
        <v>300</v>
      </c>
    </row>
    <row r="6" spans="1:40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  <c r="AA6">
        <v>12.5</v>
      </c>
      <c r="AB6">
        <v>12.5</v>
      </c>
      <c r="AC6">
        <v>12.5</v>
      </c>
      <c r="AD6">
        <v>12.5</v>
      </c>
      <c r="AE6">
        <v>12.5</v>
      </c>
      <c r="AF6">
        <v>12.5</v>
      </c>
      <c r="AG6">
        <v>12.5</v>
      </c>
      <c r="AH6">
        <v>12.5</v>
      </c>
      <c r="AI6">
        <v>12.5</v>
      </c>
      <c r="AJ6">
        <v>12.5</v>
      </c>
      <c r="AK6">
        <v>12.5</v>
      </c>
      <c r="AL6">
        <v>12.5</v>
      </c>
      <c r="AM6">
        <v>12.5</v>
      </c>
      <c r="AN6">
        <v>12.5</v>
      </c>
    </row>
    <row r="7" spans="1:40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450</v>
      </c>
      <c r="M7">
        <v>450</v>
      </c>
      <c r="N7">
        <v>450</v>
      </c>
      <c r="O7">
        <v>450</v>
      </c>
      <c r="P7">
        <v>450</v>
      </c>
      <c r="Q7">
        <v>450</v>
      </c>
      <c r="R7">
        <v>450</v>
      </c>
      <c r="S7">
        <v>450</v>
      </c>
      <c r="T7">
        <v>450</v>
      </c>
      <c r="U7">
        <v>450</v>
      </c>
      <c r="V7">
        <v>450</v>
      </c>
      <c r="W7">
        <v>450</v>
      </c>
      <c r="X7">
        <v>450</v>
      </c>
      <c r="Y7">
        <v>450</v>
      </c>
      <c r="Z7">
        <v>450</v>
      </c>
      <c r="AA7">
        <v>450</v>
      </c>
      <c r="AB7">
        <v>450</v>
      </c>
      <c r="AC7">
        <v>450</v>
      </c>
      <c r="AD7">
        <v>450</v>
      </c>
      <c r="AE7">
        <v>450</v>
      </c>
      <c r="AF7">
        <v>450</v>
      </c>
      <c r="AG7">
        <v>450</v>
      </c>
      <c r="AH7">
        <v>450</v>
      </c>
      <c r="AI7">
        <v>450</v>
      </c>
      <c r="AJ7">
        <v>450</v>
      </c>
      <c r="AK7">
        <v>450</v>
      </c>
      <c r="AL7">
        <v>450</v>
      </c>
      <c r="AM7">
        <v>450</v>
      </c>
      <c r="AN7">
        <v>450</v>
      </c>
    </row>
    <row r="8" spans="1:40">
      <c r="A8" s="6" t="s">
        <v>48</v>
      </c>
      <c r="L8" s="10">
        <v>37.5</v>
      </c>
      <c r="M8" s="10">
        <v>37.5</v>
      </c>
      <c r="N8" s="10">
        <v>37.5</v>
      </c>
      <c r="O8" s="10">
        <v>37.5</v>
      </c>
      <c r="P8" s="10">
        <v>37.5</v>
      </c>
      <c r="Q8" s="10">
        <v>37.5</v>
      </c>
      <c r="R8" s="10">
        <v>37.5</v>
      </c>
      <c r="S8" s="10">
        <v>37.5</v>
      </c>
      <c r="T8" s="10">
        <v>37.5</v>
      </c>
      <c r="U8" s="10">
        <v>37.5</v>
      </c>
      <c r="V8" s="10">
        <v>37.5</v>
      </c>
      <c r="W8" s="10">
        <v>37.5</v>
      </c>
      <c r="X8" s="10">
        <v>37.5</v>
      </c>
      <c r="Y8" s="10">
        <v>37.5</v>
      </c>
      <c r="Z8" s="10">
        <v>37.5</v>
      </c>
      <c r="AA8" s="10">
        <v>38</v>
      </c>
      <c r="AB8" s="10">
        <v>38</v>
      </c>
      <c r="AC8" s="10">
        <v>38</v>
      </c>
      <c r="AD8" s="10">
        <v>38</v>
      </c>
      <c r="AE8" s="10">
        <v>38</v>
      </c>
      <c r="AF8" s="10">
        <v>38</v>
      </c>
      <c r="AG8" s="10">
        <v>38</v>
      </c>
      <c r="AH8" s="10">
        <v>38</v>
      </c>
      <c r="AI8" s="10">
        <v>38</v>
      </c>
      <c r="AJ8" s="10">
        <v>38</v>
      </c>
      <c r="AK8" s="10">
        <v>38</v>
      </c>
      <c r="AL8" s="10">
        <v>38</v>
      </c>
      <c r="AM8" s="10">
        <v>38</v>
      </c>
      <c r="AN8" s="10">
        <v>38</v>
      </c>
    </row>
    <row r="9" spans="1:40">
      <c r="A9" s="6" t="s">
        <v>9</v>
      </c>
      <c r="B9" s="10">
        <v>450</v>
      </c>
      <c r="C9" s="10">
        <v>450</v>
      </c>
      <c r="D9" s="10">
        <v>450</v>
      </c>
      <c r="E9" s="10">
        <v>450</v>
      </c>
      <c r="F9" s="10">
        <v>450</v>
      </c>
      <c r="G9" s="10">
        <v>450</v>
      </c>
      <c r="H9" s="10">
        <v>450</v>
      </c>
      <c r="I9" s="10">
        <v>450</v>
      </c>
      <c r="J9" s="10">
        <v>450</v>
      </c>
      <c r="K9" s="10">
        <v>450</v>
      </c>
      <c r="L9" s="10">
        <v>480</v>
      </c>
      <c r="M9" s="10">
        <v>480</v>
      </c>
      <c r="N9" s="10">
        <v>480</v>
      </c>
      <c r="O9" s="10">
        <v>480</v>
      </c>
      <c r="P9" s="10">
        <v>480</v>
      </c>
      <c r="Q9" s="10">
        <v>480</v>
      </c>
      <c r="R9" s="10">
        <v>480</v>
      </c>
      <c r="S9" s="10">
        <v>480</v>
      </c>
      <c r="T9" s="10">
        <v>480</v>
      </c>
      <c r="U9" s="10">
        <v>480</v>
      </c>
      <c r="V9" s="10">
        <v>330</v>
      </c>
      <c r="W9" s="10">
        <v>330</v>
      </c>
      <c r="X9" s="10">
        <v>480</v>
      </c>
      <c r="Y9" s="10">
        <v>480</v>
      </c>
      <c r="Z9" s="10">
        <v>480</v>
      </c>
      <c r="AA9" s="10">
        <v>480</v>
      </c>
      <c r="AB9" s="10">
        <v>480</v>
      </c>
      <c r="AC9" s="10">
        <v>480</v>
      </c>
      <c r="AD9" s="10">
        <v>480</v>
      </c>
      <c r="AE9" s="10">
        <v>480</v>
      </c>
      <c r="AF9" s="10">
        <v>480</v>
      </c>
      <c r="AG9" s="10">
        <v>480</v>
      </c>
      <c r="AH9" s="10">
        <v>480</v>
      </c>
      <c r="AI9" s="10">
        <v>480</v>
      </c>
      <c r="AJ9" s="10">
        <v>370</v>
      </c>
      <c r="AK9" s="10">
        <v>370</v>
      </c>
      <c r="AL9" s="10">
        <v>370</v>
      </c>
      <c r="AM9" s="10">
        <v>370</v>
      </c>
      <c r="AN9" s="10">
        <v>370</v>
      </c>
    </row>
    <row r="10" spans="1:40">
      <c r="A10" s="6" t="s">
        <v>13</v>
      </c>
      <c r="B10" s="10">
        <f>SUM(B3:B9)</f>
        <v>1622.5</v>
      </c>
      <c r="C10" s="10">
        <f t="shared" ref="C10:X10" si="19">SUM(C3:C9)</f>
        <v>1799.1666666000001</v>
      </c>
      <c r="D10" s="10">
        <f t="shared" si="19"/>
        <v>1975.8333332</v>
      </c>
      <c r="E10" s="10">
        <f t="shared" si="19"/>
        <v>2152.4999997999998</v>
      </c>
      <c r="F10" s="10">
        <f t="shared" si="19"/>
        <v>2329.1666663999999</v>
      </c>
      <c r="G10" s="10">
        <f t="shared" si="19"/>
        <v>2505.833333</v>
      </c>
      <c r="H10" s="10">
        <f t="shared" si="19"/>
        <v>2682.4999996000001</v>
      </c>
      <c r="I10" s="10">
        <f t="shared" si="19"/>
        <v>2859.1666662000002</v>
      </c>
      <c r="J10" s="10">
        <f t="shared" si="19"/>
        <v>3035.8333328000003</v>
      </c>
      <c r="K10" s="10">
        <f t="shared" si="19"/>
        <v>3212.4999994000004</v>
      </c>
      <c r="L10" s="10">
        <f t="shared" si="19"/>
        <v>3486.6666660000005</v>
      </c>
      <c r="M10" s="10">
        <f t="shared" si="19"/>
        <v>3663.3333326000006</v>
      </c>
      <c r="N10" s="10">
        <f t="shared" si="19"/>
        <v>3839.9999992000007</v>
      </c>
      <c r="O10" s="10">
        <f t="shared" si="19"/>
        <v>4016.6666658000008</v>
      </c>
      <c r="P10" s="10">
        <f t="shared" si="19"/>
        <v>4193.3333324000014</v>
      </c>
      <c r="Q10" s="10">
        <f t="shared" si="19"/>
        <v>4369.9999990000015</v>
      </c>
      <c r="R10" s="10">
        <f t="shared" si="19"/>
        <v>4546.6666656000016</v>
      </c>
      <c r="S10" s="10">
        <f t="shared" si="19"/>
        <v>4723.3333322000017</v>
      </c>
      <c r="T10" s="10">
        <f t="shared" si="19"/>
        <v>4899.9999988000018</v>
      </c>
      <c r="U10" s="10">
        <f t="shared" si="19"/>
        <v>5076.6666654000019</v>
      </c>
      <c r="V10" s="10">
        <f t="shared" si="19"/>
        <v>4758.333332000002</v>
      </c>
      <c r="W10" s="10">
        <f t="shared" si="19"/>
        <v>4924.9999986000021</v>
      </c>
      <c r="X10" s="10">
        <f t="shared" si="19"/>
        <v>5257</v>
      </c>
      <c r="Y10" s="10">
        <f t="shared" ref="Y10:AD10" si="20">SUM(Y3:Y9)</f>
        <v>5438</v>
      </c>
      <c r="Z10" s="10">
        <f t="shared" si="20"/>
        <v>1620</v>
      </c>
      <c r="AA10" s="10">
        <f t="shared" si="20"/>
        <v>1802.5</v>
      </c>
      <c r="AB10" s="10">
        <f t="shared" si="20"/>
        <v>1983.5</v>
      </c>
      <c r="AC10" s="10">
        <f t="shared" si="20"/>
        <v>2165.5</v>
      </c>
      <c r="AD10" s="10">
        <f t="shared" si="20"/>
        <v>2347.5</v>
      </c>
      <c r="AE10" s="10">
        <f t="shared" ref="AE10:AJ10" si="21">SUM(AE3:AE9)</f>
        <v>2528.5</v>
      </c>
      <c r="AF10" s="10">
        <f t="shared" si="21"/>
        <v>2710.5</v>
      </c>
      <c r="AG10" s="10">
        <f t="shared" si="21"/>
        <v>2892.5</v>
      </c>
      <c r="AH10" s="10">
        <f t="shared" si="21"/>
        <v>3073.5</v>
      </c>
      <c r="AI10" s="10">
        <f t="shared" si="21"/>
        <v>3255.5</v>
      </c>
      <c r="AJ10" s="10">
        <f t="shared" si="21"/>
        <v>3243.5</v>
      </c>
      <c r="AK10" s="10">
        <f>SUM(AK3:AK9)</f>
        <v>3361.5</v>
      </c>
      <c r="AL10" s="10">
        <f>SUM(AL3:AL9)</f>
        <v>3459.5</v>
      </c>
      <c r="AM10" s="10">
        <f>SUM(AM3:AM9)</f>
        <v>3557.5</v>
      </c>
      <c r="AN10" s="10">
        <f>SUM(AN3:AN9)</f>
        <v>3655.5</v>
      </c>
    </row>
    <row r="13" spans="1:40" s="9" customFormat="1">
      <c r="A13" s="9" t="s">
        <v>15</v>
      </c>
      <c r="B13" s="9">
        <f t="shared" ref="B13:Z13" si="22">B2</f>
        <v>43100</v>
      </c>
      <c r="C13" s="9">
        <f t="shared" si="22"/>
        <v>43131</v>
      </c>
      <c r="D13" s="9">
        <f t="shared" si="22"/>
        <v>43159</v>
      </c>
      <c r="E13" s="9">
        <f t="shared" si="22"/>
        <v>43187</v>
      </c>
      <c r="F13" s="9">
        <f t="shared" si="22"/>
        <v>43218</v>
      </c>
      <c r="G13" s="9">
        <f t="shared" si="22"/>
        <v>43248</v>
      </c>
      <c r="H13" s="9">
        <f t="shared" si="22"/>
        <v>43279</v>
      </c>
      <c r="I13" s="9">
        <f t="shared" si="22"/>
        <v>43309</v>
      </c>
      <c r="J13" s="9">
        <f t="shared" si="22"/>
        <v>43340</v>
      </c>
      <c r="K13" s="9">
        <f t="shared" si="22"/>
        <v>43371</v>
      </c>
      <c r="L13" s="9">
        <f t="shared" si="22"/>
        <v>43401</v>
      </c>
      <c r="M13" s="9">
        <f t="shared" si="22"/>
        <v>43432</v>
      </c>
      <c r="N13" s="9">
        <f t="shared" si="22"/>
        <v>43462</v>
      </c>
      <c r="O13" s="9">
        <f t="shared" si="22"/>
        <v>43493</v>
      </c>
      <c r="P13" s="9">
        <f t="shared" si="22"/>
        <v>43524</v>
      </c>
      <c r="Q13" s="9">
        <f t="shared" si="22"/>
        <v>43552</v>
      </c>
      <c r="R13" s="9">
        <f t="shared" si="22"/>
        <v>43583</v>
      </c>
      <c r="S13" s="9">
        <f t="shared" si="22"/>
        <v>43613</v>
      </c>
      <c r="T13" s="9">
        <f t="shared" si="22"/>
        <v>43644</v>
      </c>
      <c r="U13" s="9">
        <f t="shared" si="22"/>
        <v>43674</v>
      </c>
      <c r="V13" s="9">
        <f t="shared" si="22"/>
        <v>43705</v>
      </c>
      <c r="W13" s="9">
        <f t="shared" si="22"/>
        <v>43736</v>
      </c>
      <c r="X13" s="9">
        <f t="shared" si="22"/>
        <v>43766</v>
      </c>
      <c r="Y13" s="9">
        <f t="shared" si="22"/>
        <v>43797</v>
      </c>
      <c r="Z13" s="9">
        <f t="shared" si="22"/>
        <v>43827</v>
      </c>
      <c r="AA13" s="9">
        <v>43850</v>
      </c>
      <c r="AB13" s="9">
        <f t="shared" ref="AB13:AG13" si="23">AB2</f>
        <v>43881</v>
      </c>
      <c r="AC13" s="9">
        <f t="shared" si="23"/>
        <v>43910</v>
      </c>
      <c r="AD13" s="9">
        <f t="shared" si="23"/>
        <v>43941</v>
      </c>
      <c r="AE13" s="9">
        <f t="shared" si="23"/>
        <v>43971</v>
      </c>
      <c r="AF13" s="9">
        <f t="shared" si="23"/>
        <v>44002</v>
      </c>
      <c r="AG13" s="9">
        <f t="shared" si="23"/>
        <v>44032</v>
      </c>
      <c r="AH13" s="9">
        <f t="shared" ref="AH13:AM13" si="24">AH2</f>
        <v>44063</v>
      </c>
      <c r="AI13" s="9">
        <f t="shared" si="24"/>
        <v>44094</v>
      </c>
      <c r="AJ13" s="9">
        <f t="shared" si="24"/>
        <v>44124</v>
      </c>
      <c r="AK13" s="9">
        <f t="shared" si="24"/>
        <v>44155</v>
      </c>
      <c r="AL13" s="9">
        <f t="shared" si="24"/>
        <v>44185</v>
      </c>
      <c r="AM13" s="9">
        <f t="shared" si="24"/>
        <v>44216</v>
      </c>
      <c r="AN13" s="9">
        <f>AN2</f>
        <v>44247</v>
      </c>
    </row>
    <row r="14" spans="1:40">
      <c r="A14" t="s">
        <v>10</v>
      </c>
      <c r="B14">
        <v>3749</v>
      </c>
      <c r="C14">
        <v>3901</v>
      </c>
      <c r="D14">
        <v>4061</v>
      </c>
      <c r="E14">
        <v>4287</v>
      </c>
      <c r="F14">
        <v>4441</v>
      </c>
      <c r="G14">
        <v>4466</v>
      </c>
      <c r="H14">
        <v>4742</v>
      </c>
      <c r="I14">
        <v>4777</v>
      </c>
      <c r="J14">
        <v>4668</v>
      </c>
      <c r="K14">
        <v>4222</v>
      </c>
      <c r="L14">
        <v>6325</v>
      </c>
      <c r="M14">
        <v>5965</v>
      </c>
      <c r="N14">
        <v>5991</v>
      </c>
      <c r="O14">
        <v>6026</v>
      </c>
      <c r="P14">
        <v>6313</v>
      </c>
      <c r="Q14">
        <v>6566</v>
      </c>
      <c r="R14">
        <v>6591</v>
      </c>
      <c r="S14">
        <v>6463</v>
      </c>
      <c r="T14">
        <v>6614</v>
      </c>
      <c r="U14">
        <v>6952</v>
      </c>
      <c r="V14">
        <v>6358</v>
      </c>
      <c r="W14">
        <v>6832</v>
      </c>
      <c r="X14">
        <v>7620</v>
      </c>
      <c r="Y14">
        <v>7970</v>
      </c>
      <c r="Z14">
        <v>4320</v>
      </c>
      <c r="AA14">
        <v>4358</v>
      </c>
      <c r="AB14">
        <v>4688</v>
      </c>
      <c r="AC14">
        <v>4888</v>
      </c>
      <c r="AD14">
        <v>4888</v>
      </c>
      <c r="AE14">
        <v>4988</v>
      </c>
      <c r="AF14">
        <v>5013</v>
      </c>
      <c r="AG14">
        <v>4563</v>
      </c>
      <c r="AH14">
        <v>4863</v>
      </c>
      <c r="AI14">
        <v>5164</v>
      </c>
      <c r="AJ14">
        <v>4404</v>
      </c>
      <c r="AK14">
        <v>5359</v>
      </c>
      <c r="AL14">
        <v>5359</v>
      </c>
      <c r="AM14">
        <v>5659</v>
      </c>
      <c r="AN14">
        <v>5959</v>
      </c>
    </row>
    <row r="16" spans="1:40" ht="31.5">
      <c r="A16" s="7" t="s">
        <v>34</v>
      </c>
      <c r="B16" s="10">
        <f t="shared" ref="B16:S16" si="25">B14-B10</f>
        <v>2126.5</v>
      </c>
      <c r="C16" s="10">
        <f t="shared" si="25"/>
        <v>2101.8333333999999</v>
      </c>
      <c r="D16" s="10">
        <f t="shared" si="25"/>
        <v>2085.1666667999998</v>
      </c>
      <c r="E16" s="10">
        <f t="shared" si="25"/>
        <v>2134.5000002000002</v>
      </c>
      <c r="F16" s="10">
        <f t="shared" si="25"/>
        <v>2111.8333336000001</v>
      </c>
      <c r="G16" s="10">
        <f t="shared" si="25"/>
        <v>1960.166667</v>
      </c>
      <c r="H16" s="10">
        <f t="shared" si="25"/>
        <v>2059.5000003999999</v>
      </c>
      <c r="I16" s="10">
        <f t="shared" si="25"/>
        <v>1917.8333337999998</v>
      </c>
      <c r="J16" s="10">
        <f t="shared" si="25"/>
        <v>1632.1666671999997</v>
      </c>
      <c r="K16" s="10">
        <f t="shared" si="25"/>
        <v>1009.5000005999996</v>
      </c>
      <c r="L16" s="10">
        <f t="shared" si="25"/>
        <v>2838.3333339999995</v>
      </c>
      <c r="M16" s="10">
        <f t="shared" si="25"/>
        <v>2301.6666673999994</v>
      </c>
      <c r="N16" s="10">
        <f t="shared" si="25"/>
        <v>2151.0000007999993</v>
      </c>
      <c r="O16" s="10">
        <f t="shared" si="25"/>
        <v>2009.3333341999992</v>
      </c>
      <c r="P16" s="10">
        <f t="shared" si="25"/>
        <v>2119.6666675999986</v>
      </c>
      <c r="Q16" s="10">
        <f t="shared" si="25"/>
        <v>2196.0000009999985</v>
      </c>
      <c r="R16" s="10">
        <f t="shared" si="25"/>
        <v>2044.3333343999984</v>
      </c>
      <c r="S16" s="10">
        <f t="shared" si="25"/>
        <v>1739.6666677999983</v>
      </c>
      <c r="T16" s="10">
        <f>T14-T10</f>
        <v>1714.0000011999982</v>
      </c>
      <c r="U16" s="10">
        <f t="shared" ref="U16:V16" si="26">U14-U10</f>
        <v>1875.3333345999981</v>
      </c>
      <c r="V16" s="10">
        <f t="shared" si="26"/>
        <v>1599.666667999998</v>
      </c>
      <c r="W16" s="10">
        <f t="shared" ref="W16:AC16" si="27">W14-W10</f>
        <v>1907.0000013999979</v>
      </c>
      <c r="X16" s="10">
        <f t="shared" si="27"/>
        <v>2363</v>
      </c>
      <c r="Y16" s="10">
        <f t="shared" si="27"/>
        <v>2532</v>
      </c>
      <c r="Z16" s="10">
        <f t="shared" si="27"/>
        <v>2700</v>
      </c>
      <c r="AA16" s="10">
        <f t="shared" si="27"/>
        <v>2555.5</v>
      </c>
      <c r="AB16" s="10">
        <f t="shared" si="27"/>
        <v>2704.5</v>
      </c>
      <c r="AC16" s="10">
        <f t="shared" si="27"/>
        <v>2722.5</v>
      </c>
      <c r="AD16" s="10">
        <f t="shared" ref="AD16:AI16" si="28">AD14-AD10</f>
        <v>2540.5</v>
      </c>
      <c r="AE16" s="10">
        <f t="shared" si="28"/>
        <v>2459.5</v>
      </c>
      <c r="AF16" s="10">
        <f t="shared" si="28"/>
        <v>2302.5</v>
      </c>
      <c r="AG16" s="10">
        <f t="shared" si="28"/>
        <v>1670.5</v>
      </c>
      <c r="AH16" s="10">
        <f t="shared" si="28"/>
        <v>1789.5</v>
      </c>
      <c r="AI16" s="10">
        <f t="shared" si="28"/>
        <v>1908.5</v>
      </c>
      <c r="AJ16" s="10">
        <f>AJ14-AJ10</f>
        <v>1160.5</v>
      </c>
      <c r="AK16" s="10">
        <f>AK14-AK10</f>
        <v>1997.5</v>
      </c>
      <c r="AL16" s="10">
        <f>AL14-AL10</f>
        <v>1899.5</v>
      </c>
      <c r="AM16" s="10">
        <f>AM14-AM10</f>
        <v>2101.5</v>
      </c>
      <c r="AN16" s="10">
        <f>AN14-AN10</f>
        <v>2303.5</v>
      </c>
    </row>
  </sheetData>
  <phoneticPr fontId="23" type="noConversion"/>
  <printOptions horizontalCentered="1" headings="1"/>
  <pageMargins left="0.25" right="0.25" top="0.75" bottom="0.75" header="0.3" footer="0.3"/>
  <pageSetup scale="58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Company>R Dockus Jewelry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Owner</cp:lastModifiedBy>
  <cp:lastPrinted>2020-05-03T03:30:37Z</cp:lastPrinted>
  <dcterms:created xsi:type="dcterms:W3CDTF">2011-11-12T00:22:02Z</dcterms:created>
  <dcterms:modified xsi:type="dcterms:W3CDTF">2021-03-20T13:31:14Z</dcterms:modified>
</cp:coreProperties>
</file>