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1257A3D1-BCAF-4074-861F-4431710D29F7}" xr6:coauthVersionLast="47" xr6:coauthVersionMax="47" xr10:uidLastSave="{00000000-0000-0000-0000-000000000000}"/>
  <bookViews>
    <workbookView xWindow="840" yWindow="1290" windowWidth="15645" windowHeight="13860" xr2:uid="{00000000-000D-0000-FFFF-FFFF00000000}"/>
  </bookViews>
  <sheets>
    <sheet name="Treasurers Report" sheetId="1" r:id="rId1"/>
    <sheet name="Budget vs. Actual" sheetId="2" r:id="rId2"/>
    <sheet name="Graph-Needs vs. Actual" sheetId="3" r:id="rId3"/>
    <sheet name="Financial Needs for Region" sheetId="4" r:id="rId4"/>
  </sheets>
  <calcPr calcId="181029" concurrentCalc="0"/>
</workbook>
</file>

<file path=xl/calcChain.xml><?xml version="1.0" encoding="utf-8"?>
<calcChain xmlns="http://schemas.openxmlformats.org/spreadsheetml/2006/main">
  <c r="AR10" i="4" l="1"/>
  <c r="AR16" i="4"/>
  <c r="AQ10" i="4"/>
  <c r="AQ16" i="4"/>
  <c r="AP10" i="4"/>
  <c r="AP16" i="4"/>
  <c r="AO10" i="4"/>
  <c r="AO16" i="4"/>
  <c r="AN10" i="4"/>
  <c r="AN16" i="4"/>
  <c r="AM10" i="4"/>
  <c r="AM16" i="4"/>
  <c r="AL10" i="4"/>
  <c r="AL16" i="4"/>
  <c r="AK10" i="4"/>
  <c r="AK16" i="4"/>
  <c r="AJ10" i="4"/>
  <c r="AJ16" i="4"/>
  <c r="AI10" i="4"/>
  <c r="AI16" i="4"/>
  <c r="AH10" i="4"/>
  <c r="AH16" i="4"/>
  <c r="AG10" i="4"/>
  <c r="AG16" i="4"/>
  <c r="AF10" i="4"/>
  <c r="AF16" i="4"/>
  <c r="AE10" i="4"/>
  <c r="AE16" i="4"/>
  <c r="AD10" i="4"/>
  <c r="AD16" i="4"/>
  <c r="AC10" i="4"/>
  <c r="AC16" i="4"/>
  <c r="AB10" i="4"/>
  <c r="AB16" i="4"/>
  <c r="AA10" i="4"/>
  <c r="AA16" i="4"/>
  <c r="Z10" i="4"/>
  <c r="Z16" i="4"/>
  <c r="Y10" i="4"/>
  <c r="Y16" i="4"/>
  <c r="X10" i="4"/>
  <c r="X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W10" i="4"/>
  <c r="W16" i="4"/>
  <c r="V10" i="4"/>
  <c r="V16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U10" i="4"/>
  <c r="U16" i="4"/>
  <c r="T10" i="4"/>
  <c r="T16" i="4"/>
  <c r="S10" i="4"/>
  <c r="S16" i="4"/>
  <c r="R10" i="4"/>
  <c r="R16" i="4"/>
  <c r="Q10" i="4"/>
  <c r="Q16" i="4"/>
  <c r="P10" i="4"/>
  <c r="P16" i="4"/>
  <c r="O10" i="4"/>
  <c r="O16" i="4"/>
  <c r="N10" i="4"/>
  <c r="N16" i="4"/>
  <c r="M10" i="4"/>
  <c r="M16" i="4"/>
  <c r="L10" i="4"/>
  <c r="L16" i="4"/>
  <c r="K10" i="4"/>
  <c r="K16" i="4"/>
  <c r="J10" i="4"/>
  <c r="J16" i="4"/>
  <c r="I10" i="4"/>
  <c r="I16" i="4"/>
  <c r="H10" i="4"/>
  <c r="H16" i="4"/>
  <c r="G10" i="4"/>
  <c r="G16" i="4"/>
  <c r="F10" i="4"/>
  <c r="F16" i="4"/>
  <c r="E10" i="4"/>
  <c r="E16" i="4"/>
  <c r="D10" i="4"/>
  <c r="D16" i="4"/>
  <c r="C10" i="4"/>
  <c r="C16" i="4"/>
  <c r="B10" i="4"/>
  <c r="B16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E18" i="2"/>
  <c r="D18" i="2"/>
  <c r="F18" i="2"/>
  <c r="F17" i="2"/>
  <c r="F15" i="2"/>
  <c r="F14" i="2"/>
  <c r="F13" i="2"/>
  <c r="F11" i="2"/>
  <c r="F10" i="2"/>
  <c r="F9" i="2"/>
  <c r="E7" i="2"/>
  <c r="D7" i="2"/>
  <c r="F7" i="2"/>
  <c r="F6" i="2"/>
  <c r="F5" i="2"/>
  <c r="C18" i="1"/>
  <c r="C26" i="1"/>
  <c r="C28" i="1"/>
  <c r="C40" i="1"/>
  <c r="C42" i="1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<sst xmlns="http://schemas.openxmlformats.org/spreadsheetml/2006/main" count="74" uniqueCount="61">
  <si>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</si>
  <si>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</si>
  <si>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General Fund Starting Balance - 6/1/2021</t>
  </si>
  <si>
    <t>Comments</t>
  </si>
  <si>
    <t>Revenue</t>
  </si>
  <si>
    <t>Donation - Wisconsin Area</t>
  </si>
  <si>
    <t xml:space="preserve">Interest </t>
  </si>
  <si>
    <t>Total Revenue</t>
  </si>
  <si>
    <t>Expenses</t>
  </si>
  <si>
    <t>Total Expenses</t>
  </si>
  <si>
    <t>General Fund Ending Balance - 6/30/2021</t>
  </si>
  <si>
    <t>Agrees with Bank Balance</t>
  </si>
  <si>
    <t xml:space="preserve">Financial Needs for Region </t>
  </si>
  <si>
    <t>Delegate/Alt.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</si>
  <si>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</si>
  <si>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Outreach</t>
  </si>
  <si>
    <t>Annual Budgeted amount divided by 4 which is equivalent to 3 months of anticipated  expenses</t>
  </si>
  <si>
    <t>Website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</si>
  <si>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</si>
  <si>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Banking/RSC</t>
  </si>
  <si>
    <t xml:space="preserve">New Group Literature </t>
  </si>
  <si>
    <t>Annual Budgeted amount divided by 4 which is equivalent to 3 months of anticipated  expenses.  This is equivalent to about 3 Starter Kits.</t>
  </si>
  <si>
    <t>Narateen</t>
  </si>
  <si>
    <t>Contingency</t>
  </si>
  <si>
    <t>The total budgeted Contingency should be available anytime during the year for unanticipated expenses.</t>
  </si>
  <si>
    <t>Total  Financial Needs for Region</t>
  </si>
  <si>
    <t xml:space="preserve">Funds Available above (below) Financial Needs for Region </t>
  </si>
  <si>
    <t>General Fund Ending Balance less Total Financial Needs for Region</t>
  </si>
  <si>
    <t>Please make donations payable to "Midwest Region of Nar-Anon" and send to:
Kevin Adkins
9760 Grandview Dr.
St. Louis, MO  63132</t>
  </si>
  <si>
    <t>Account Activity &amp; Budget to Actual Comparison - FY 2020*</t>
  </si>
  <si>
    <t>Code</t>
  </si>
  <si>
    <t>Account Description</t>
  </si>
  <si>
    <t>FY 2020 Budget*</t>
  </si>
  <si>
    <t>YTD    Total</t>
  </si>
  <si>
    <t>Over / (Under)</t>
  </si>
  <si>
    <t>DON</t>
  </si>
  <si>
    <t>Donations - Revenue</t>
  </si>
  <si>
    <t>ASB</t>
  </si>
  <si>
    <t>Assembly</t>
  </si>
  <si>
    <t>Total</t>
  </si>
  <si>
    <t>DAD</t>
  </si>
  <si>
    <t>Delegate and Alternate Delegate</t>
  </si>
  <si>
    <t>COR</t>
  </si>
  <si>
    <t>Convention / Outreach</t>
  </si>
  <si>
    <t>BK</t>
  </si>
  <si>
    <t>Banking</t>
  </si>
  <si>
    <t>WEB</t>
  </si>
  <si>
    <t>RSC</t>
  </si>
  <si>
    <t>RSC Operations</t>
  </si>
  <si>
    <t>NGL</t>
  </si>
  <si>
    <t>New Group Literature</t>
  </si>
  <si>
    <t>NT</t>
  </si>
  <si>
    <t>CON</t>
  </si>
  <si>
    <t>WSO</t>
  </si>
  <si>
    <t>WSO Donation</t>
  </si>
  <si>
    <t>* - FY2020 runs from 10/1/2019 until 9/30/2020</t>
  </si>
  <si>
    <t>Date (end of month shown)</t>
  </si>
  <si>
    <t xml:space="preserve">Website </t>
  </si>
  <si>
    <t>Financial Needs for Region</t>
  </si>
  <si>
    <t>Actual Balance on Hand</t>
  </si>
  <si>
    <t xml:space="preserve">Funds above (below) Financial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</si>
</sst>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"/>
    <numFmt numFmtId="165" formatCode="_([$$-409]* #,##0.00_);_([$$-409]* \(#,##0.00\);_([$$-409]* &quot;-&quot;??_);_(@_)"/>
    <numFmt numFmtId="166" formatCode="&quot;$&quot;#,##0.00"/>
    <numFmt numFmtId="167" formatCode="[$-409]mmm\-yy"/>
  </numFmts>
  <fonts count="17" x14ac:knownFonts="1">
    <font>
      <sz val="12"/>
      <color theme="1"/>
      <name val="Arial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C0C0C"/>
      <name val="Arial"/>
      <family val="2"/>
    </font>
    <font>
      <sz val="12"/>
      <color rgb="FF0C0C0C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C0C0C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165" fontId="0" fillId="0" borderId="0" xfId="0" applyNumberFormat="1" applyFont="1"/>
    <xf numFmtId="165" fontId="4" fillId="0" borderId="1" xfId="0" applyNumberFormat="1" applyFont="1" applyBorder="1"/>
    <xf numFmtId="0" fontId="5" fillId="0" borderId="0" xfId="0" applyFont="1" applyAlignment="1">
      <alignment horizontal="center" wrapText="1"/>
    </xf>
    <xf numFmtId="165" fontId="2" fillId="0" borderId="0" xfId="0" applyNumberFormat="1" applyFont="1"/>
    <xf numFmtId="0" fontId="6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 wrapText="1"/>
    </xf>
    <xf numFmtId="4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8" fontId="0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5" fontId="7" fillId="0" borderId="0" xfId="0" applyNumberFormat="1" applyFont="1"/>
    <xf numFmtId="165" fontId="0" fillId="0" borderId="1" xfId="0" applyNumberFormat="1" applyFont="1" applyBorder="1"/>
    <xf numFmtId="165" fontId="4" fillId="0" borderId="0" xfId="0" applyNumberFormat="1" applyFont="1"/>
    <xf numFmtId="0" fontId="0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4" fontId="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/>
    </xf>
    <xf numFmtId="0" fontId="9" fillId="0" borderId="0" xfId="0" applyFont="1" applyAlignment="1">
      <alignment wrapText="1"/>
    </xf>
    <xf numFmtId="14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0" fontId="4" fillId="0" borderId="0" xfId="0" applyFont="1" applyAlignment="1">
      <alignment horizontal="left" wrapText="1"/>
    </xf>
    <xf numFmtId="166" fontId="3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+mn-lt"/>
              </a:defRPr>
            </a:pPr>
            <a:r>
              <a:rPr sz="2000" b="0" i="0">
                <a:solidFill>
                  <a:srgbClr val="757575"/>
                </a:solidFill>
                <a:latin typeface="+mn-lt"/>
              </a:rPr>
              <a:t>Financial Needs for Region vs. Actual Balance on Hand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1"/>
        <c:ser>
          <c:idx val="0"/>
          <c:order val="0"/>
          <c:tx>
            <c:v>Financial Needs for Region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4-4140-AC37-B14C5C8E29A0}"/>
            </c:ext>
          </c:extLst>
        </c:ser>
        <c:ser>
          <c:idx val="1"/>
          <c:order val="1"/>
          <c:tx>
            <c:v>Actual Balance on Hand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4-4140-AC37-B14C5C8E2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880577"/>
        <c:axId val="323279519"/>
      </c:lineChart>
      <c:dateAx>
        <c:axId val="11918805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Date - End of Month Shown</a:t>
                </a:r>
              </a:p>
            </c:rich>
          </c:tx>
          <c:overlay val="0"/>
        </c:title>
        <c:numFmt formatCode="[$-409]mmm\-yy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3279519"/>
        <c:crosses val="autoZero"/>
        <c:auto val="1"/>
        <c:lblOffset val="100"/>
        <c:baseTimeUnit val="days"/>
      </c:dateAx>
      <c:valAx>
        <c:axId val="3232795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Dollars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188057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69026230876099"/>
          <c:y val="0.94930972800374502"/>
        </c:manualLayout>
      </c:layout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0401300" cy="5981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sqref="A1:D1"/>
    </sheetView>
  </sheetViews>
  <sheetFormatPr defaultColWidth="11.21875" defaultRowHeight="15" customHeight="1" x14ac:dyDescent="0.2"/>
  <cols>
    <col min="1" max="1" width="57.6640625" customWidth="1"/>
    <col min="2" max="2" width="12.109375" customWidth="1"/>
    <col min="3" max="3" width="15.33203125" customWidth="1"/>
    <col min="4" max="4" width="46.6640625" customWidth="1"/>
    <col min="5" max="26" width="11" customWidth="1"/>
  </cols>
  <sheetData>
    <row r="1" spans="1:4" ht="23.25" customHeight="1" x14ac:dyDescent="0.35">
      <c r="A1" s="64" t="s">
        <v>0</v>
      </c>
      <c r="B1" s="65"/>
      <c r="C1" s="65"/>
      <c r="D1" s="65"/>
    </row>
    <row r="2" spans="1:4" ht="23.25" customHeight="1" x14ac:dyDescent="0.35">
      <c r="A2" s="64" t="s">
        <v>1</v>
      </c>
      <c r="B2" s="65"/>
      <c r="C2" s="65"/>
      <c r="D2" s="65"/>
    </row>
    <row r="3" spans="1:4" ht="23.25" customHeight="1" x14ac:dyDescent="0.35">
      <c r="A3" s="66">
        <v>44377</v>
      </c>
      <c r="B3" s="65"/>
      <c r="C3" s="65"/>
      <c r="D3" s="65"/>
    </row>
    <row r="4" spans="1:4" ht="15.75" x14ac:dyDescent="0.25">
      <c r="A4" s="1"/>
      <c r="B4" s="1"/>
      <c r="C4" s="2"/>
      <c r="D4" s="3"/>
    </row>
    <row r="5" spans="1:4" ht="20.25" x14ac:dyDescent="0.3">
      <c r="A5" s="4" t="s">
        <v>2</v>
      </c>
      <c r="B5" s="5"/>
      <c r="C5" s="6">
        <v>7994.43</v>
      </c>
      <c r="D5" s="7" t="s">
        <v>3</v>
      </c>
    </row>
    <row r="6" spans="1:4" ht="15.75" x14ac:dyDescent="0.25">
      <c r="A6" s="1"/>
      <c r="B6" s="5"/>
      <c r="C6" s="8"/>
      <c r="D6" s="3"/>
    </row>
    <row r="7" spans="1:4" ht="15.75" x14ac:dyDescent="0.25">
      <c r="A7" s="9" t="s">
        <v>4</v>
      </c>
      <c r="B7" s="5"/>
      <c r="C7" s="8"/>
      <c r="D7" s="3"/>
    </row>
    <row r="8" spans="1:4" ht="15.75" x14ac:dyDescent="0.25">
      <c r="A8" s="10" t="s">
        <v>5</v>
      </c>
      <c r="B8" s="11">
        <v>50</v>
      </c>
      <c r="C8" s="12"/>
      <c r="D8" s="3"/>
    </row>
    <row r="9" spans="1:4" ht="15.75" x14ac:dyDescent="0.25">
      <c r="A9" s="10"/>
      <c r="B9" s="11"/>
      <c r="C9" s="12"/>
      <c r="D9" s="3"/>
    </row>
    <row r="10" spans="1:4" ht="13.5" customHeight="1" x14ac:dyDescent="0.25">
      <c r="A10" s="10"/>
      <c r="B10" s="11"/>
      <c r="C10" s="12"/>
      <c r="D10" s="3"/>
    </row>
    <row r="11" spans="1:4" ht="13.5" customHeight="1" x14ac:dyDescent="0.25">
      <c r="A11" s="10"/>
      <c r="B11" s="11"/>
      <c r="C11" s="12"/>
      <c r="D11" s="3"/>
    </row>
    <row r="12" spans="1:4" ht="13.5" customHeight="1" x14ac:dyDescent="0.25">
      <c r="A12" s="10"/>
      <c r="B12" s="11"/>
      <c r="C12" s="12"/>
      <c r="D12" s="3"/>
    </row>
    <row r="13" spans="1:4" ht="13.5" customHeight="1" x14ac:dyDescent="0.25">
      <c r="A13" s="10"/>
      <c r="B13" s="11"/>
      <c r="C13" s="12"/>
      <c r="D13" s="3"/>
    </row>
    <row r="14" spans="1:4" ht="13.5" customHeight="1" x14ac:dyDescent="0.25">
      <c r="A14" s="10"/>
      <c r="B14" s="11"/>
      <c r="C14" s="12"/>
      <c r="D14" s="3"/>
    </row>
    <row r="15" spans="1:4" ht="13.5" customHeight="1" x14ac:dyDescent="0.25">
      <c r="A15" s="10"/>
      <c r="B15" s="11"/>
      <c r="C15" s="12"/>
      <c r="D15" s="3"/>
    </row>
    <row r="16" spans="1:4" ht="15" customHeight="1" x14ac:dyDescent="0.25">
      <c r="A16" s="13" t="s">
        <v>6</v>
      </c>
      <c r="B16" s="14">
        <v>0.06</v>
      </c>
      <c r="C16" s="8"/>
      <c r="D16" s="3"/>
    </row>
    <row r="17" spans="1:4" ht="15.75" x14ac:dyDescent="0.25">
      <c r="A17" s="15"/>
      <c r="B17" s="14"/>
      <c r="C17" s="8"/>
      <c r="D17" s="3"/>
    </row>
    <row r="18" spans="1:4" ht="15.75" x14ac:dyDescent="0.25">
      <c r="A18" s="16" t="s">
        <v>7</v>
      </c>
      <c r="B18" s="17"/>
      <c r="C18" s="8">
        <f>SUM(B8:B17)</f>
        <v>50.06</v>
      </c>
      <c r="D18" s="18"/>
    </row>
    <row r="19" spans="1:4" ht="15.75" x14ac:dyDescent="0.25">
      <c r="A19" s="1"/>
      <c r="B19" s="19"/>
      <c r="C19" s="8"/>
      <c r="D19" s="3"/>
    </row>
    <row r="20" spans="1:4" ht="15.75" x14ac:dyDescent="0.25">
      <c r="C20" s="8"/>
      <c r="D20" s="3"/>
    </row>
    <row r="21" spans="1:4" ht="15.75" customHeight="1" x14ac:dyDescent="0.25">
      <c r="A21" s="9" t="s">
        <v>8</v>
      </c>
      <c r="B21" s="19"/>
      <c r="C21" s="8"/>
      <c r="D21" s="3"/>
    </row>
    <row r="22" spans="1:4" ht="15.75" customHeight="1" x14ac:dyDescent="0.2">
      <c r="A22" s="1"/>
      <c r="B22" s="14"/>
      <c r="D22" s="20"/>
    </row>
    <row r="23" spans="1:4" ht="15.75" customHeight="1" x14ac:dyDescent="0.2">
      <c r="A23" s="10"/>
      <c r="B23" s="14"/>
      <c r="D23" s="20"/>
    </row>
    <row r="24" spans="1:4" ht="15.75" customHeight="1" x14ac:dyDescent="0.2">
      <c r="A24" s="1"/>
      <c r="B24" s="14"/>
      <c r="D24" s="20"/>
    </row>
    <row r="25" spans="1:4" ht="15.75" customHeight="1" x14ac:dyDescent="0.25">
      <c r="A25" s="21"/>
      <c r="B25" s="14"/>
      <c r="C25" s="8"/>
      <c r="D25" s="3"/>
    </row>
    <row r="26" spans="1:4" ht="15.75" customHeight="1" x14ac:dyDescent="0.25">
      <c r="A26" s="16" t="s">
        <v>9</v>
      </c>
      <c r="B26" s="5"/>
      <c r="C26" s="8">
        <f>SUM(B22:B25)</f>
        <v>0</v>
      </c>
      <c r="D26" s="3"/>
    </row>
    <row r="27" spans="1:4" ht="16.5" customHeight="1" x14ac:dyDescent="0.3">
      <c r="A27" s="22"/>
      <c r="B27" s="23"/>
      <c r="C27" s="24"/>
      <c r="D27" s="3"/>
    </row>
    <row r="28" spans="1:4" ht="15.75" customHeight="1" x14ac:dyDescent="0.3">
      <c r="A28" s="4" t="s">
        <v>10</v>
      </c>
      <c r="B28" s="23"/>
      <c r="C28" s="25">
        <f>C5+C18-C26</f>
        <v>8044.4900000000007</v>
      </c>
      <c r="D28" s="3" t="s">
        <v>11</v>
      </c>
    </row>
    <row r="29" spans="1:4" ht="15.75" customHeight="1" x14ac:dyDescent="0.3">
      <c r="A29" s="18"/>
      <c r="B29" s="23"/>
      <c r="C29" s="25"/>
      <c r="D29" s="26"/>
    </row>
    <row r="30" spans="1:4" ht="15.75" customHeight="1" x14ac:dyDescent="0.3">
      <c r="A30" s="27"/>
      <c r="B30" s="23"/>
      <c r="C30" s="25"/>
      <c r="D30" s="26"/>
    </row>
    <row r="31" spans="1:4" ht="15.75" customHeight="1" x14ac:dyDescent="0.25">
      <c r="D31" s="3"/>
    </row>
    <row r="32" spans="1:4" ht="15.75" customHeight="1" x14ac:dyDescent="0.25">
      <c r="A32" s="28" t="s">
        <v>12</v>
      </c>
      <c r="B32" s="29"/>
      <c r="C32" s="30"/>
      <c r="D32" s="3"/>
    </row>
    <row r="33" spans="1:4" ht="15.75" customHeight="1" x14ac:dyDescent="0.2">
      <c r="A33" s="31" t="s">
        <v>13</v>
      </c>
      <c r="B33" s="1"/>
      <c r="C33" s="32">
        <v>2767</v>
      </c>
      <c r="D33" s="33" t="s">
        <v>14</v>
      </c>
    </row>
    <row r="34" spans="1:4" ht="24.75" customHeight="1" x14ac:dyDescent="0.2">
      <c r="A34" s="31" t="s">
        <v>15</v>
      </c>
      <c r="B34" s="1"/>
      <c r="C34" s="34">
        <v>50</v>
      </c>
      <c r="D34" s="33" t="s">
        <v>16</v>
      </c>
    </row>
    <row r="35" spans="1:4" ht="15.75" customHeight="1" x14ac:dyDescent="0.2">
      <c r="A35" s="31" t="s">
        <v>17</v>
      </c>
      <c r="B35" s="1"/>
      <c r="C35" s="34">
        <v>360</v>
      </c>
      <c r="D35" s="33" t="s">
        <v>18</v>
      </c>
    </row>
    <row r="36" spans="1:4" ht="15.75" customHeight="1" x14ac:dyDescent="0.2">
      <c r="A36" s="31" t="s">
        <v>19</v>
      </c>
      <c r="B36" s="1"/>
      <c r="C36" s="34">
        <v>12.5</v>
      </c>
      <c r="D36" s="33" t="s">
        <v>16</v>
      </c>
    </row>
    <row r="37" spans="1:4" ht="15.75" customHeight="1" x14ac:dyDescent="0.2">
      <c r="A37" s="31" t="s">
        <v>20</v>
      </c>
      <c r="B37" s="1"/>
      <c r="C37" s="34">
        <v>450</v>
      </c>
      <c r="D37" s="33" t="s">
        <v>21</v>
      </c>
    </row>
    <row r="38" spans="1:4" ht="15.75" customHeight="1" x14ac:dyDescent="0.2">
      <c r="A38" s="31" t="s">
        <v>22</v>
      </c>
      <c r="B38" s="1"/>
      <c r="C38" s="34">
        <v>37.5</v>
      </c>
      <c r="D38" s="33" t="s">
        <v>16</v>
      </c>
    </row>
    <row r="39" spans="1:4" ht="15.75" customHeight="1" x14ac:dyDescent="0.2">
      <c r="A39" s="31" t="s">
        <v>23</v>
      </c>
      <c r="B39" s="1"/>
      <c r="C39" s="34">
        <v>370</v>
      </c>
      <c r="D39" s="35" t="s">
        <v>24</v>
      </c>
    </row>
    <row r="40" spans="1:4" ht="15.75" customHeight="1" x14ac:dyDescent="0.2">
      <c r="A40" s="36" t="s">
        <v>25</v>
      </c>
      <c r="B40" s="1"/>
      <c r="C40" s="37">
        <f>SUM(C33:C39)</f>
        <v>4047</v>
      </c>
      <c r="D40" s="38"/>
    </row>
    <row r="41" spans="1:4" ht="15.75" customHeight="1" x14ac:dyDescent="0.25">
      <c r="A41" s="39"/>
      <c r="B41" s="1"/>
      <c r="C41" s="40"/>
      <c r="D41" s="39"/>
    </row>
    <row r="42" spans="1:4" ht="15.75" customHeight="1" x14ac:dyDescent="0.3">
      <c r="A42" s="41" t="s">
        <v>26</v>
      </c>
      <c r="B42" s="1"/>
      <c r="C42" s="25">
        <f>C28-C40</f>
        <v>3997.4900000000007</v>
      </c>
      <c r="D42" s="35" t="s">
        <v>27</v>
      </c>
    </row>
    <row r="43" spans="1:4" ht="15.75" customHeight="1" x14ac:dyDescent="0.3">
      <c r="A43" s="41"/>
      <c r="B43" s="1"/>
      <c r="C43" s="25"/>
      <c r="D43" s="35"/>
    </row>
    <row r="44" spans="1:4" ht="81" customHeight="1" x14ac:dyDescent="0.3">
      <c r="A44" s="67" t="s">
        <v>28</v>
      </c>
      <c r="B44" s="65"/>
      <c r="C44" s="65"/>
      <c r="D44" s="65"/>
    </row>
    <row r="45" spans="1:4" ht="15.75" customHeight="1" x14ac:dyDescent="0.25">
      <c r="B45" s="42"/>
      <c r="C45" s="42"/>
      <c r="D45" s="3"/>
    </row>
    <row r="46" spans="1:4" ht="15.75" customHeight="1" x14ac:dyDescent="0.25">
      <c r="B46" s="42"/>
      <c r="C46" s="42"/>
      <c r="D46" s="3"/>
    </row>
    <row r="47" spans="1:4" ht="15.75" customHeight="1" x14ac:dyDescent="0.25">
      <c r="B47" s="42"/>
      <c r="C47" s="42"/>
      <c r="D47" s="3"/>
    </row>
    <row r="48" spans="1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  <row r="1000" spans="4:4" ht="15.75" customHeight="1" x14ac:dyDescent="0.25">
      <c r="D1000" s="3"/>
    </row>
  </sheetData>
  <mergeCells count="4">
    <mergeCell ref="A1:D1"/>
    <mergeCell ref="A2:D2"/>
    <mergeCell ref="A3:D3"/>
    <mergeCell ref="A44:D4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1.21875" defaultRowHeight="15" customHeight="1" x14ac:dyDescent="0.2"/>
  <cols>
    <col min="1" max="2" width="8.77734375" customWidth="1"/>
    <col min="3" max="3" width="39.77734375" customWidth="1"/>
    <col min="4" max="4" width="13.109375" customWidth="1"/>
    <col min="5" max="6" width="13.33203125" customWidth="1"/>
    <col min="7" max="7" width="51.77734375" customWidth="1"/>
    <col min="8" max="26" width="8.77734375" customWidth="1"/>
  </cols>
  <sheetData>
    <row r="1" spans="1:26" ht="21" customHeight="1" x14ac:dyDescent="0.3">
      <c r="A1" s="43"/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9.5" customHeight="1" x14ac:dyDescent="0.3">
      <c r="A2" s="46"/>
      <c r="B2" s="68" t="s">
        <v>29</v>
      </c>
      <c r="C2" s="65"/>
      <c r="D2" s="65"/>
      <c r="E2" s="65"/>
      <c r="F2" s="65"/>
      <c r="G2" s="1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43.5" customHeight="1" x14ac:dyDescent="0.25">
      <c r="A3" s="47"/>
      <c r="B3" s="48"/>
      <c r="C3" s="18"/>
      <c r="D3" s="49"/>
      <c r="E3" s="49"/>
      <c r="F3" s="1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43.5" customHeight="1" x14ac:dyDescent="0.25">
      <c r="A4" s="46"/>
      <c r="B4" s="52" t="s">
        <v>30</v>
      </c>
      <c r="C4" s="53" t="s">
        <v>31</v>
      </c>
      <c r="D4" s="50" t="s">
        <v>32</v>
      </c>
      <c r="E4" s="50" t="s">
        <v>33</v>
      </c>
      <c r="F4" s="50" t="s">
        <v>34</v>
      </c>
      <c r="G4" s="18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0.25" customHeight="1" x14ac:dyDescent="0.2">
      <c r="A5" s="46"/>
      <c r="B5" s="49" t="s">
        <v>35</v>
      </c>
      <c r="C5" s="18" t="s">
        <v>36</v>
      </c>
      <c r="D5" s="19">
        <v>3150</v>
      </c>
      <c r="E5" s="19">
        <v>3315</v>
      </c>
      <c r="F5" s="19">
        <f t="shared" ref="F5:F7" si="0">SUM(E5-D5)</f>
        <v>165</v>
      </c>
      <c r="G5" s="18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20.25" customHeight="1" x14ac:dyDescent="0.2">
      <c r="A6" s="46"/>
      <c r="B6" s="49" t="s">
        <v>37</v>
      </c>
      <c r="C6" s="18" t="s">
        <v>38</v>
      </c>
      <c r="D6" s="54">
        <v>600</v>
      </c>
      <c r="E6" s="55">
        <v>530</v>
      </c>
      <c r="F6" s="54">
        <f t="shared" si="0"/>
        <v>-70</v>
      </c>
      <c r="G6" s="1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0.25" customHeight="1" x14ac:dyDescent="0.2">
      <c r="A7" s="46"/>
      <c r="B7" s="49"/>
      <c r="C7" s="47" t="s">
        <v>39</v>
      </c>
      <c r="D7" s="19">
        <f t="shared" ref="D7:E7" si="1">SUM(D5+D6)</f>
        <v>3750</v>
      </c>
      <c r="E7" s="19">
        <f t="shared" si="1"/>
        <v>3845</v>
      </c>
      <c r="F7" s="19">
        <f t="shared" si="0"/>
        <v>95</v>
      </c>
      <c r="G7" s="1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21" customHeight="1" x14ac:dyDescent="0.2">
      <c r="A8" s="56"/>
      <c r="B8" s="49"/>
      <c r="C8" s="18"/>
      <c r="D8" s="19"/>
      <c r="E8" s="49"/>
      <c r="F8" s="19"/>
      <c r="G8" s="1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x14ac:dyDescent="0.2">
      <c r="A9" s="46"/>
      <c r="B9" s="49" t="s">
        <v>40</v>
      </c>
      <c r="C9" s="18" t="s">
        <v>41</v>
      </c>
      <c r="D9" s="19">
        <v>1000</v>
      </c>
      <c r="E9" s="49">
        <v>0</v>
      </c>
      <c r="F9" s="19">
        <f t="shared" ref="F9:F11" si="2">SUM(E9-D9)</f>
        <v>-1000</v>
      </c>
      <c r="G9" s="18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x14ac:dyDescent="0.2">
      <c r="A10" s="46"/>
      <c r="B10" s="49" t="s">
        <v>42</v>
      </c>
      <c r="C10" s="18" t="s">
        <v>43</v>
      </c>
      <c r="D10" s="19">
        <v>200</v>
      </c>
      <c r="E10" s="49">
        <v>0</v>
      </c>
      <c r="F10" s="19">
        <f t="shared" si="2"/>
        <v>-200</v>
      </c>
      <c r="G10" s="18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x14ac:dyDescent="0.2">
      <c r="A11" s="46"/>
      <c r="B11" s="49" t="s">
        <v>44</v>
      </c>
      <c r="C11" s="18" t="s">
        <v>45</v>
      </c>
      <c r="D11" s="19">
        <v>25</v>
      </c>
      <c r="E11" s="19">
        <v>-0.42</v>
      </c>
      <c r="F11" s="19">
        <f t="shared" si="2"/>
        <v>-25.42</v>
      </c>
      <c r="G11" s="18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x14ac:dyDescent="0.2">
      <c r="A12" s="46"/>
      <c r="B12" s="49" t="s">
        <v>46</v>
      </c>
      <c r="C12" s="18" t="s">
        <v>17</v>
      </c>
      <c r="D12" s="19">
        <v>180</v>
      </c>
      <c r="E12" s="19">
        <v>0</v>
      </c>
      <c r="F12" s="19">
        <v>-180</v>
      </c>
      <c r="G12" s="18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x14ac:dyDescent="0.2">
      <c r="A13" s="46"/>
      <c r="B13" s="49" t="s">
        <v>47</v>
      </c>
      <c r="C13" s="18" t="s">
        <v>48</v>
      </c>
      <c r="D13" s="19">
        <v>25</v>
      </c>
      <c r="E13" s="49">
        <v>0</v>
      </c>
      <c r="F13" s="19">
        <f t="shared" ref="F13:F15" si="3">SUM(E13-D13)</f>
        <v>-25</v>
      </c>
      <c r="G13" s="18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x14ac:dyDescent="0.2">
      <c r="A14" s="46"/>
      <c r="B14" s="49" t="s">
        <v>49</v>
      </c>
      <c r="C14" s="18" t="s">
        <v>50</v>
      </c>
      <c r="D14" s="19">
        <v>1800</v>
      </c>
      <c r="E14" s="49">
        <v>14.93</v>
      </c>
      <c r="F14" s="19">
        <f t="shared" si="3"/>
        <v>-1785.07</v>
      </c>
      <c r="G14" s="18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x14ac:dyDescent="0.2">
      <c r="A15" s="46"/>
      <c r="B15" s="49" t="s">
        <v>51</v>
      </c>
      <c r="C15" s="18" t="s">
        <v>22</v>
      </c>
      <c r="D15" s="19">
        <v>150</v>
      </c>
      <c r="E15" s="49">
        <v>0</v>
      </c>
      <c r="F15" s="19">
        <f t="shared" si="3"/>
        <v>-150</v>
      </c>
      <c r="G15" s="18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x14ac:dyDescent="0.2">
      <c r="A16" s="46"/>
      <c r="B16" s="49" t="s">
        <v>52</v>
      </c>
      <c r="C16" s="18" t="s">
        <v>23</v>
      </c>
      <c r="D16" s="19">
        <v>370</v>
      </c>
      <c r="E16" s="19">
        <v>0</v>
      </c>
      <c r="F16" s="19">
        <v>-480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x14ac:dyDescent="0.2">
      <c r="A17" s="46"/>
      <c r="B17" s="57" t="s">
        <v>53</v>
      </c>
      <c r="C17" s="18" t="s">
        <v>54</v>
      </c>
      <c r="D17" s="54">
        <v>0</v>
      </c>
      <c r="E17" s="55">
        <v>950</v>
      </c>
      <c r="F17" s="54">
        <f t="shared" ref="F17:F18" si="4">SUM(E17-D17)</f>
        <v>950</v>
      </c>
      <c r="G17" s="18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x14ac:dyDescent="0.2">
      <c r="A18" s="46"/>
      <c r="B18" s="57"/>
      <c r="C18" s="47" t="s">
        <v>39</v>
      </c>
      <c r="D18" s="19">
        <f t="shared" ref="D18:E18" si="5">SUM(D9:D17)</f>
        <v>3750</v>
      </c>
      <c r="E18" s="49">
        <f t="shared" si="5"/>
        <v>964.51</v>
      </c>
      <c r="F18" s="19">
        <f t="shared" si="4"/>
        <v>-2785.49</v>
      </c>
      <c r="G18" s="18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x14ac:dyDescent="0.25">
      <c r="A19" s="58"/>
      <c r="B19" s="57"/>
      <c r="C19" s="47"/>
      <c r="D19" s="19"/>
      <c r="E19" s="49"/>
      <c r="F19" s="19"/>
      <c r="G19" s="3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x14ac:dyDescent="0.25">
      <c r="A20" s="45"/>
      <c r="B20" s="69" t="s">
        <v>55</v>
      </c>
      <c r="C20" s="65"/>
      <c r="D20" s="65"/>
      <c r="E20" s="65"/>
      <c r="F20" s="6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5.7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5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5.7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5.7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 x14ac:dyDescent="0.2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 x14ac:dyDescent="0.2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2">
    <mergeCell ref="B2:F2"/>
    <mergeCell ref="B20:F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1000"/>
  <sheetViews>
    <sheetView workbookViewId="0"/>
  </sheetViews>
  <sheetFormatPr defaultColWidth="11.21875" defaultRowHeight="15" customHeight="1" x14ac:dyDescent="0.2"/>
  <cols>
    <col min="1" max="26" width="8.77734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R1000"/>
  <sheetViews>
    <sheetView workbookViewId="0">
      <pane xSplit="1" topLeftCell="B1" activePane="topRight" state="frozen"/>
      <selection pane="topRight" activeCell="C2" sqref="C2"/>
    </sheetView>
  </sheetViews>
  <sheetFormatPr defaultColWidth="11.21875" defaultRowHeight="15" customHeight="1" x14ac:dyDescent="0.2"/>
  <cols>
    <col min="1" max="1" width="28" customWidth="1"/>
    <col min="2" max="2" width="9.44140625" customWidth="1"/>
    <col min="3" max="3" width="10.109375" customWidth="1"/>
    <col min="4" max="11" width="7.109375" customWidth="1"/>
    <col min="12" max="12" width="7.33203125" customWidth="1"/>
    <col min="13" max="24" width="7.109375" customWidth="1"/>
    <col min="25" max="35" width="7.33203125" customWidth="1"/>
    <col min="36" max="37" width="7.44140625" customWidth="1"/>
    <col min="38" max="44" width="7.33203125" customWidth="1"/>
  </cols>
  <sheetData>
    <row r="2" spans="1:44" ht="15.75" x14ac:dyDescent="0.25">
      <c r="A2" s="59" t="s">
        <v>56</v>
      </c>
      <c r="B2" s="60">
        <v>43100</v>
      </c>
      <c r="C2" s="60">
        <f t="shared" ref="C2:Z2" si="0">EDATE(B2,1)</f>
        <v>43131</v>
      </c>
      <c r="D2" s="60">
        <f t="shared" si="0"/>
        <v>43159</v>
      </c>
      <c r="E2" s="60">
        <f t="shared" si="0"/>
        <v>43187</v>
      </c>
      <c r="F2" s="60">
        <f t="shared" si="0"/>
        <v>43218</v>
      </c>
      <c r="G2" s="60">
        <f t="shared" si="0"/>
        <v>43248</v>
      </c>
      <c r="H2" s="60">
        <f t="shared" si="0"/>
        <v>43279</v>
      </c>
      <c r="I2" s="60">
        <f t="shared" si="0"/>
        <v>43309</v>
      </c>
      <c r="J2" s="60">
        <f t="shared" si="0"/>
        <v>43340</v>
      </c>
      <c r="K2" s="60">
        <f t="shared" si="0"/>
        <v>43371</v>
      </c>
      <c r="L2" s="60">
        <f t="shared" si="0"/>
        <v>43401</v>
      </c>
      <c r="M2" s="60">
        <f t="shared" si="0"/>
        <v>43432</v>
      </c>
      <c r="N2" s="60">
        <f t="shared" si="0"/>
        <v>43462</v>
      </c>
      <c r="O2" s="60">
        <f t="shared" si="0"/>
        <v>43493</v>
      </c>
      <c r="P2" s="60">
        <f t="shared" si="0"/>
        <v>43524</v>
      </c>
      <c r="Q2" s="60">
        <f t="shared" si="0"/>
        <v>43552</v>
      </c>
      <c r="R2" s="60">
        <f t="shared" si="0"/>
        <v>43583</v>
      </c>
      <c r="S2" s="60">
        <f t="shared" si="0"/>
        <v>43613</v>
      </c>
      <c r="T2" s="60">
        <f t="shared" si="0"/>
        <v>43644</v>
      </c>
      <c r="U2" s="60">
        <f t="shared" si="0"/>
        <v>43674</v>
      </c>
      <c r="V2" s="60">
        <f t="shared" si="0"/>
        <v>43705</v>
      </c>
      <c r="W2" s="60">
        <f t="shared" si="0"/>
        <v>43736</v>
      </c>
      <c r="X2" s="60">
        <f t="shared" si="0"/>
        <v>43766</v>
      </c>
      <c r="Y2" s="60">
        <f t="shared" si="0"/>
        <v>43797</v>
      </c>
      <c r="Z2" s="60">
        <f t="shared" si="0"/>
        <v>43827</v>
      </c>
      <c r="AA2" s="60">
        <v>43850</v>
      </c>
      <c r="AB2" s="60">
        <f t="shared" ref="AB2:AR2" si="1">EDATE(AA2,1)</f>
        <v>43881</v>
      </c>
      <c r="AC2" s="60">
        <f t="shared" si="1"/>
        <v>43910</v>
      </c>
      <c r="AD2" s="60">
        <f t="shared" si="1"/>
        <v>43941</v>
      </c>
      <c r="AE2" s="60">
        <f t="shared" si="1"/>
        <v>43971</v>
      </c>
      <c r="AF2" s="60">
        <f t="shared" si="1"/>
        <v>44002</v>
      </c>
      <c r="AG2" s="60">
        <f t="shared" si="1"/>
        <v>44032</v>
      </c>
      <c r="AH2" s="60">
        <f t="shared" si="1"/>
        <v>44063</v>
      </c>
      <c r="AI2" s="60">
        <f t="shared" si="1"/>
        <v>44094</v>
      </c>
      <c r="AJ2" s="60">
        <f t="shared" si="1"/>
        <v>44124</v>
      </c>
      <c r="AK2" s="60">
        <f t="shared" si="1"/>
        <v>44155</v>
      </c>
      <c r="AL2" s="60">
        <f t="shared" si="1"/>
        <v>44185</v>
      </c>
      <c r="AM2" s="60">
        <f t="shared" si="1"/>
        <v>44216</v>
      </c>
      <c r="AN2" s="60">
        <f t="shared" si="1"/>
        <v>44247</v>
      </c>
      <c r="AO2" s="60">
        <f t="shared" si="1"/>
        <v>44275</v>
      </c>
      <c r="AP2" s="60">
        <f t="shared" si="1"/>
        <v>44306</v>
      </c>
      <c r="AQ2" s="60">
        <f t="shared" si="1"/>
        <v>44336</v>
      </c>
      <c r="AR2" s="60">
        <f t="shared" si="1"/>
        <v>44367</v>
      </c>
    </row>
    <row r="3" spans="1:44" ht="15.75" x14ac:dyDescent="0.25">
      <c r="A3" s="59" t="s">
        <v>13</v>
      </c>
      <c r="B3" s="61">
        <v>500</v>
      </c>
      <c r="C3" s="62">
        <f t="shared" ref="C3:W3" si="2">B3+166.6666666</f>
        <v>666.66666659999999</v>
      </c>
      <c r="D3" s="62">
        <f t="shared" si="2"/>
        <v>833.33333319999997</v>
      </c>
      <c r="E3" s="62">
        <f t="shared" si="2"/>
        <v>999.99999979999996</v>
      </c>
      <c r="F3" s="62">
        <f t="shared" si="2"/>
        <v>1166.6666663999999</v>
      </c>
      <c r="G3" s="62">
        <f t="shared" si="2"/>
        <v>1333.333333</v>
      </c>
      <c r="H3" s="62">
        <f t="shared" si="2"/>
        <v>1499.9999996000001</v>
      </c>
      <c r="I3" s="62">
        <f t="shared" si="2"/>
        <v>1666.6666662000002</v>
      </c>
      <c r="J3" s="62">
        <f t="shared" si="2"/>
        <v>1833.3333328000003</v>
      </c>
      <c r="K3" s="62">
        <f t="shared" si="2"/>
        <v>1999.9999994000004</v>
      </c>
      <c r="L3" s="62">
        <f t="shared" si="2"/>
        <v>2166.6666660000005</v>
      </c>
      <c r="M3" s="62">
        <f t="shared" si="2"/>
        <v>2333.3333326000006</v>
      </c>
      <c r="N3" s="62">
        <f t="shared" si="2"/>
        <v>2499.9999992000007</v>
      </c>
      <c r="O3" s="62">
        <f t="shared" si="2"/>
        <v>2666.6666658000008</v>
      </c>
      <c r="P3" s="62">
        <f t="shared" si="2"/>
        <v>2833.3333324000009</v>
      </c>
      <c r="Q3" s="62">
        <f t="shared" si="2"/>
        <v>2999.999999000001</v>
      </c>
      <c r="R3" s="62">
        <f t="shared" si="2"/>
        <v>3166.6666656000011</v>
      </c>
      <c r="S3" s="62">
        <f t="shared" si="2"/>
        <v>3333.3333322000012</v>
      </c>
      <c r="T3" s="62">
        <f t="shared" si="2"/>
        <v>3499.9999988000013</v>
      </c>
      <c r="U3" s="62">
        <f t="shared" si="2"/>
        <v>3666.6666654000014</v>
      </c>
      <c r="V3" s="62">
        <f t="shared" si="2"/>
        <v>3833.3333320000015</v>
      </c>
      <c r="W3" s="62">
        <f t="shared" si="2"/>
        <v>3999.9999986000016</v>
      </c>
      <c r="X3" s="62">
        <v>4167</v>
      </c>
      <c r="Y3" s="62">
        <v>4333</v>
      </c>
      <c r="Z3" s="62">
        <v>500</v>
      </c>
      <c r="AA3" s="62">
        <v>667</v>
      </c>
      <c r="AB3" s="62">
        <v>833</v>
      </c>
      <c r="AC3" s="62">
        <v>1000</v>
      </c>
      <c r="AD3" s="62">
        <v>1167</v>
      </c>
      <c r="AE3" s="62">
        <v>1333</v>
      </c>
      <c r="AF3" s="62">
        <v>1500</v>
      </c>
      <c r="AG3" s="62">
        <v>1667</v>
      </c>
      <c r="AH3" s="62">
        <v>1833</v>
      </c>
      <c r="AI3" s="62">
        <v>2000</v>
      </c>
      <c r="AJ3" s="62">
        <v>2083</v>
      </c>
      <c r="AK3" s="62">
        <v>2186</v>
      </c>
      <c r="AL3" s="62">
        <v>2269</v>
      </c>
      <c r="AM3" s="62">
        <v>2352</v>
      </c>
      <c r="AN3" s="62">
        <v>2435</v>
      </c>
      <c r="AO3" s="62">
        <v>2518</v>
      </c>
      <c r="AP3" s="62">
        <v>2601</v>
      </c>
      <c r="AQ3" s="62">
        <v>2684</v>
      </c>
      <c r="AR3" s="62">
        <v>2767</v>
      </c>
    </row>
    <row r="4" spans="1:44" ht="15.75" x14ac:dyDescent="0.25">
      <c r="A4" s="59" t="s">
        <v>15</v>
      </c>
      <c r="B4" s="63">
        <v>125</v>
      </c>
      <c r="C4" s="63">
        <v>125</v>
      </c>
      <c r="D4" s="63">
        <v>125</v>
      </c>
      <c r="E4" s="63">
        <v>125</v>
      </c>
      <c r="F4" s="63">
        <v>125</v>
      </c>
      <c r="G4" s="63">
        <v>125</v>
      </c>
      <c r="H4" s="63">
        <v>125</v>
      </c>
      <c r="I4" s="63">
        <v>125</v>
      </c>
      <c r="J4" s="63">
        <v>125</v>
      </c>
      <c r="K4" s="63">
        <v>125</v>
      </c>
      <c r="L4" s="63">
        <v>50</v>
      </c>
      <c r="M4" s="63">
        <v>50</v>
      </c>
      <c r="N4" s="63">
        <v>50</v>
      </c>
      <c r="O4" s="63">
        <v>50</v>
      </c>
      <c r="P4" s="63">
        <v>50</v>
      </c>
      <c r="Q4" s="63">
        <v>50</v>
      </c>
      <c r="R4" s="63">
        <v>50</v>
      </c>
      <c r="S4" s="63">
        <v>50</v>
      </c>
      <c r="T4" s="63">
        <v>50</v>
      </c>
      <c r="U4" s="63">
        <v>50</v>
      </c>
      <c r="V4" s="63">
        <v>50</v>
      </c>
      <c r="W4" s="63">
        <v>50</v>
      </c>
      <c r="X4" s="63">
        <v>50</v>
      </c>
      <c r="Y4" s="63">
        <v>50</v>
      </c>
      <c r="Z4" s="63">
        <v>50</v>
      </c>
      <c r="AA4" s="63">
        <v>50</v>
      </c>
      <c r="AB4" s="63">
        <v>50</v>
      </c>
      <c r="AC4" s="63">
        <v>50</v>
      </c>
      <c r="AD4" s="63">
        <v>50</v>
      </c>
      <c r="AE4" s="63">
        <v>50</v>
      </c>
      <c r="AF4" s="63">
        <v>50</v>
      </c>
      <c r="AG4" s="63">
        <v>50</v>
      </c>
      <c r="AH4" s="63">
        <v>50</v>
      </c>
      <c r="AI4" s="63">
        <v>50</v>
      </c>
      <c r="AJ4" s="63">
        <v>50</v>
      </c>
      <c r="AK4" s="63">
        <v>50</v>
      </c>
      <c r="AL4" s="63">
        <v>50</v>
      </c>
      <c r="AM4" s="63">
        <v>50</v>
      </c>
      <c r="AN4" s="63">
        <v>50</v>
      </c>
      <c r="AO4" s="63">
        <v>50</v>
      </c>
      <c r="AP4" s="63">
        <v>50</v>
      </c>
      <c r="AQ4" s="63">
        <v>50</v>
      </c>
      <c r="AR4" s="63">
        <v>50</v>
      </c>
    </row>
    <row r="5" spans="1:44" ht="15.75" x14ac:dyDescent="0.25">
      <c r="A5" s="59" t="s">
        <v>57</v>
      </c>
      <c r="B5" s="61">
        <v>190</v>
      </c>
      <c r="C5" s="62">
        <f t="shared" ref="C5:U5" si="3">B5+10</f>
        <v>200</v>
      </c>
      <c r="D5" s="62">
        <f t="shared" si="3"/>
        <v>210</v>
      </c>
      <c r="E5" s="62">
        <f t="shared" si="3"/>
        <v>220</v>
      </c>
      <c r="F5" s="62">
        <f t="shared" si="3"/>
        <v>230</v>
      </c>
      <c r="G5" s="62">
        <f t="shared" si="3"/>
        <v>240</v>
      </c>
      <c r="H5" s="62">
        <f t="shared" si="3"/>
        <v>250</v>
      </c>
      <c r="I5" s="62">
        <f t="shared" si="3"/>
        <v>260</v>
      </c>
      <c r="J5" s="62">
        <f t="shared" si="3"/>
        <v>270</v>
      </c>
      <c r="K5" s="62">
        <f t="shared" si="3"/>
        <v>280</v>
      </c>
      <c r="L5" s="62">
        <f t="shared" si="3"/>
        <v>290</v>
      </c>
      <c r="M5" s="62">
        <f t="shared" si="3"/>
        <v>300</v>
      </c>
      <c r="N5" s="62">
        <f t="shared" si="3"/>
        <v>310</v>
      </c>
      <c r="O5" s="62">
        <f t="shared" si="3"/>
        <v>320</v>
      </c>
      <c r="P5" s="62">
        <f t="shared" si="3"/>
        <v>330</v>
      </c>
      <c r="Q5" s="62">
        <f t="shared" si="3"/>
        <v>340</v>
      </c>
      <c r="R5" s="62">
        <f t="shared" si="3"/>
        <v>350</v>
      </c>
      <c r="S5" s="62">
        <f t="shared" si="3"/>
        <v>360</v>
      </c>
      <c r="T5" s="62">
        <f t="shared" si="3"/>
        <v>370</v>
      </c>
      <c r="U5" s="62">
        <f t="shared" si="3"/>
        <v>380</v>
      </c>
      <c r="V5" s="3">
        <v>45</v>
      </c>
      <c r="W5" s="3">
        <v>45</v>
      </c>
      <c r="X5" s="3">
        <v>60</v>
      </c>
      <c r="Y5" s="3">
        <v>75</v>
      </c>
      <c r="Z5" s="3">
        <v>90</v>
      </c>
      <c r="AA5" s="3">
        <v>105</v>
      </c>
      <c r="AB5" s="3">
        <v>120</v>
      </c>
      <c r="AC5" s="3">
        <v>135</v>
      </c>
      <c r="AD5" s="3">
        <v>150</v>
      </c>
      <c r="AE5" s="3">
        <v>165</v>
      </c>
      <c r="AF5" s="3">
        <v>180</v>
      </c>
      <c r="AG5" s="3">
        <v>195</v>
      </c>
      <c r="AH5" s="3">
        <v>210</v>
      </c>
      <c r="AI5" s="3">
        <v>225</v>
      </c>
      <c r="AJ5" s="3">
        <v>240</v>
      </c>
      <c r="AK5" s="3">
        <v>255</v>
      </c>
      <c r="AL5" s="3">
        <v>270</v>
      </c>
      <c r="AM5" s="3">
        <v>285</v>
      </c>
      <c r="AN5" s="3">
        <v>300</v>
      </c>
      <c r="AO5" s="3">
        <v>315</v>
      </c>
      <c r="AP5" s="3">
        <v>330</v>
      </c>
      <c r="AQ5" s="3">
        <v>345</v>
      </c>
      <c r="AR5" s="3">
        <v>360</v>
      </c>
    </row>
    <row r="6" spans="1:44" ht="15.75" x14ac:dyDescent="0.25">
      <c r="A6" s="59" t="s">
        <v>19</v>
      </c>
      <c r="B6" s="63">
        <v>12.5</v>
      </c>
      <c r="C6" s="63">
        <v>12.5</v>
      </c>
      <c r="D6" s="63">
        <v>12.5</v>
      </c>
      <c r="E6" s="63">
        <v>12.5</v>
      </c>
      <c r="F6" s="63">
        <v>12.5</v>
      </c>
      <c r="G6" s="63">
        <v>12.5</v>
      </c>
      <c r="H6" s="63">
        <v>12.5</v>
      </c>
      <c r="I6" s="63">
        <v>12.5</v>
      </c>
      <c r="J6" s="63">
        <v>12.5</v>
      </c>
      <c r="K6" s="63">
        <v>12.5</v>
      </c>
      <c r="L6" s="63">
        <v>12.5</v>
      </c>
      <c r="M6" s="63">
        <v>12.5</v>
      </c>
      <c r="N6" s="63">
        <v>12.5</v>
      </c>
      <c r="O6" s="63">
        <v>12.5</v>
      </c>
      <c r="P6" s="63">
        <v>12.5</v>
      </c>
      <c r="Q6" s="63">
        <v>12.5</v>
      </c>
      <c r="R6" s="63">
        <v>12.5</v>
      </c>
      <c r="S6" s="63">
        <v>12.5</v>
      </c>
      <c r="T6" s="63">
        <v>12.5</v>
      </c>
      <c r="U6" s="63">
        <v>12.5</v>
      </c>
      <c r="V6" s="63">
        <v>12.5</v>
      </c>
      <c r="W6" s="63">
        <v>12.5</v>
      </c>
      <c r="X6" s="63">
        <v>12.5</v>
      </c>
      <c r="Y6" s="63">
        <v>12.5</v>
      </c>
      <c r="Z6" s="63">
        <v>12.5</v>
      </c>
      <c r="AA6" s="63">
        <v>12.5</v>
      </c>
      <c r="AB6" s="63">
        <v>12.5</v>
      </c>
      <c r="AC6" s="63">
        <v>12.5</v>
      </c>
      <c r="AD6" s="63">
        <v>12.5</v>
      </c>
      <c r="AE6" s="63">
        <v>12.5</v>
      </c>
      <c r="AF6" s="63">
        <v>12.5</v>
      </c>
      <c r="AG6" s="63">
        <v>12.5</v>
      </c>
      <c r="AH6" s="63">
        <v>12.5</v>
      </c>
      <c r="AI6" s="63">
        <v>12.5</v>
      </c>
      <c r="AJ6" s="63">
        <v>12.5</v>
      </c>
      <c r="AK6" s="63">
        <v>12.5</v>
      </c>
      <c r="AL6" s="63">
        <v>12.5</v>
      </c>
      <c r="AM6" s="63">
        <v>12.5</v>
      </c>
      <c r="AN6" s="63">
        <v>12.5</v>
      </c>
      <c r="AO6" s="63">
        <v>12.5</v>
      </c>
      <c r="AP6" s="63">
        <v>12.5</v>
      </c>
      <c r="AQ6" s="63">
        <v>12.5</v>
      </c>
      <c r="AR6" s="63">
        <v>12.5</v>
      </c>
    </row>
    <row r="7" spans="1:44" ht="15.75" x14ac:dyDescent="0.25">
      <c r="A7" s="59" t="s">
        <v>50</v>
      </c>
      <c r="B7" s="63">
        <v>345</v>
      </c>
      <c r="C7" s="63">
        <v>345</v>
      </c>
      <c r="D7" s="63">
        <v>345</v>
      </c>
      <c r="E7" s="63">
        <v>345</v>
      </c>
      <c r="F7" s="63">
        <v>345</v>
      </c>
      <c r="G7" s="63">
        <v>345</v>
      </c>
      <c r="H7" s="63">
        <v>345</v>
      </c>
      <c r="I7" s="63">
        <v>345</v>
      </c>
      <c r="J7" s="63">
        <v>345</v>
      </c>
      <c r="K7" s="63">
        <v>345</v>
      </c>
      <c r="L7" s="63">
        <v>450</v>
      </c>
      <c r="M7" s="63">
        <v>450</v>
      </c>
      <c r="N7" s="63">
        <v>450</v>
      </c>
      <c r="O7" s="63">
        <v>450</v>
      </c>
      <c r="P7" s="63">
        <v>450</v>
      </c>
      <c r="Q7" s="63">
        <v>450</v>
      </c>
      <c r="R7" s="63">
        <v>450</v>
      </c>
      <c r="S7" s="63">
        <v>450</v>
      </c>
      <c r="T7" s="63">
        <v>450</v>
      </c>
      <c r="U7" s="63">
        <v>450</v>
      </c>
      <c r="V7" s="63">
        <v>450</v>
      </c>
      <c r="W7" s="63">
        <v>450</v>
      </c>
      <c r="X7" s="63">
        <v>450</v>
      </c>
      <c r="Y7" s="63">
        <v>450</v>
      </c>
      <c r="Z7" s="63">
        <v>450</v>
      </c>
      <c r="AA7" s="63">
        <v>450</v>
      </c>
      <c r="AB7" s="63">
        <v>450</v>
      </c>
      <c r="AC7" s="63">
        <v>450</v>
      </c>
      <c r="AD7" s="63">
        <v>450</v>
      </c>
      <c r="AE7" s="63">
        <v>450</v>
      </c>
      <c r="AF7" s="63">
        <v>450</v>
      </c>
      <c r="AG7" s="63">
        <v>450</v>
      </c>
      <c r="AH7" s="63">
        <v>450</v>
      </c>
      <c r="AI7" s="63">
        <v>450</v>
      </c>
      <c r="AJ7" s="63">
        <v>450</v>
      </c>
      <c r="AK7" s="63">
        <v>450</v>
      </c>
      <c r="AL7" s="63">
        <v>450</v>
      </c>
      <c r="AM7" s="63">
        <v>450</v>
      </c>
      <c r="AN7" s="63">
        <v>450</v>
      </c>
      <c r="AO7" s="63">
        <v>450</v>
      </c>
      <c r="AP7" s="63">
        <v>450</v>
      </c>
      <c r="AQ7" s="63">
        <v>450</v>
      </c>
      <c r="AR7" s="63">
        <v>450</v>
      </c>
    </row>
    <row r="8" spans="1:44" ht="15.75" x14ac:dyDescent="0.25">
      <c r="A8" s="59" t="s">
        <v>22</v>
      </c>
      <c r="L8" s="61">
        <v>37.5</v>
      </c>
      <c r="M8" s="61">
        <v>37.5</v>
      </c>
      <c r="N8" s="61">
        <v>37.5</v>
      </c>
      <c r="O8" s="61">
        <v>37.5</v>
      </c>
      <c r="P8" s="61">
        <v>37.5</v>
      </c>
      <c r="Q8" s="61">
        <v>37.5</v>
      </c>
      <c r="R8" s="61">
        <v>37.5</v>
      </c>
      <c r="S8" s="61">
        <v>37.5</v>
      </c>
      <c r="T8" s="61">
        <v>37.5</v>
      </c>
      <c r="U8" s="61">
        <v>37.5</v>
      </c>
      <c r="V8" s="61">
        <v>37.5</v>
      </c>
      <c r="W8" s="61">
        <v>37.5</v>
      </c>
      <c r="X8" s="61">
        <v>37.5</v>
      </c>
      <c r="Y8" s="61">
        <v>37.5</v>
      </c>
      <c r="Z8" s="61">
        <v>37.5</v>
      </c>
      <c r="AA8" s="61">
        <v>38</v>
      </c>
      <c r="AB8" s="61">
        <v>38</v>
      </c>
      <c r="AC8" s="61">
        <v>38</v>
      </c>
      <c r="AD8" s="61">
        <v>38</v>
      </c>
      <c r="AE8" s="61">
        <v>38</v>
      </c>
      <c r="AF8" s="61">
        <v>38</v>
      </c>
      <c r="AG8" s="61">
        <v>38</v>
      </c>
      <c r="AH8" s="61">
        <v>38</v>
      </c>
      <c r="AI8" s="61">
        <v>38</v>
      </c>
      <c r="AJ8" s="61">
        <v>38</v>
      </c>
      <c r="AK8" s="61">
        <v>38</v>
      </c>
      <c r="AL8" s="61">
        <v>38</v>
      </c>
      <c r="AM8" s="61">
        <v>38</v>
      </c>
      <c r="AN8" s="61">
        <v>38</v>
      </c>
      <c r="AO8" s="61">
        <v>38</v>
      </c>
      <c r="AP8" s="61">
        <v>38</v>
      </c>
      <c r="AQ8" s="61">
        <v>38</v>
      </c>
      <c r="AR8" s="61">
        <v>38</v>
      </c>
    </row>
    <row r="9" spans="1:44" ht="15.75" x14ac:dyDescent="0.25">
      <c r="A9" s="59" t="s">
        <v>23</v>
      </c>
      <c r="B9" s="61">
        <v>450</v>
      </c>
      <c r="C9" s="61">
        <v>450</v>
      </c>
      <c r="D9" s="61">
        <v>450</v>
      </c>
      <c r="E9" s="61">
        <v>450</v>
      </c>
      <c r="F9" s="61">
        <v>450</v>
      </c>
      <c r="G9" s="61">
        <v>450</v>
      </c>
      <c r="H9" s="61">
        <v>450</v>
      </c>
      <c r="I9" s="61">
        <v>450</v>
      </c>
      <c r="J9" s="61">
        <v>450</v>
      </c>
      <c r="K9" s="61">
        <v>450</v>
      </c>
      <c r="L9" s="61">
        <v>480</v>
      </c>
      <c r="M9" s="61">
        <v>480</v>
      </c>
      <c r="N9" s="61">
        <v>480</v>
      </c>
      <c r="O9" s="61">
        <v>480</v>
      </c>
      <c r="P9" s="61">
        <v>480</v>
      </c>
      <c r="Q9" s="61">
        <v>480</v>
      </c>
      <c r="R9" s="61">
        <v>480</v>
      </c>
      <c r="S9" s="61">
        <v>480</v>
      </c>
      <c r="T9" s="61">
        <v>480</v>
      </c>
      <c r="U9" s="61">
        <v>480</v>
      </c>
      <c r="V9" s="61">
        <v>330</v>
      </c>
      <c r="W9" s="61">
        <v>330</v>
      </c>
      <c r="X9" s="61">
        <v>480</v>
      </c>
      <c r="Y9" s="61">
        <v>480</v>
      </c>
      <c r="Z9" s="61">
        <v>480</v>
      </c>
      <c r="AA9" s="61">
        <v>480</v>
      </c>
      <c r="AB9" s="61">
        <v>480</v>
      </c>
      <c r="AC9" s="61">
        <v>480</v>
      </c>
      <c r="AD9" s="61">
        <v>480</v>
      </c>
      <c r="AE9" s="61">
        <v>480</v>
      </c>
      <c r="AF9" s="61">
        <v>480</v>
      </c>
      <c r="AG9" s="61">
        <v>480</v>
      </c>
      <c r="AH9" s="61">
        <v>480</v>
      </c>
      <c r="AI9" s="61">
        <v>480</v>
      </c>
      <c r="AJ9" s="61">
        <v>370</v>
      </c>
      <c r="AK9" s="61">
        <v>370</v>
      </c>
      <c r="AL9" s="61">
        <v>370</v>
      </c>
      <c r="AM9" s="61">
        <v>370</v>
      </c>
      <c r="AN9" s="61">
        <v>370</v>
      </c>
      <c r="AO9" s="61">
        <v>370</v>
      </c>
      <c r="AP9" s="61">
        <v>370</v>
      </c>
      <c r="AQ9" s="61">
        <v>370</v>
      </c>
      <c r="AR9" s="61">
        <v>370</v>
      </c>
    </row>
    <row r="10" spans="1:44" ht="15.75" x14ac:dyDescent="0.25">
      <c r="A10" s="59" t="s">
        <v>58</v>
      </c>
      <c r="B10" s="61">
        <f t="shared" ref="B10:AR10" si="4">SUM(B3:B9)</f>
        <v>1622.5</v>
      </c>
      <c r="C10" s="61">
        <f t="shared" si="4"/>
        <v>1799.1666666000001</v>
      </c>
      <c r="D10" s="61">
        <f t="shared" si="4"/>
        <v>1975.8333332</v>
      </c>
      <c r="E10" s="61">
        <f t="shared" si="4"/>
        <v>2152.4999997999998</v>
      </c>
      <c r="F10" s="61">
        <f t="shared" si="4"/>
        <v>2329.1666663999999</v>
      </c>
      <c r="G10" s="61">
        <f t="shared" si="4"/>
        <v>2505.833333</v>
      </c>
      <c r="H10" s="61">
        <f t="shared" si="4"/>
        <v>2682.4999996000001</v>
      </c>
      <c r="I10" s="61">
        <f t="shared" si="4"/>
        <v>2859.1666662000002</v>
      </c>
      <c r="J10" s="61">
        <f t="shared" si="4"/>
        <v>3035.8333328000003</v>
      </c>
      <c r="K10" s="61">
        <f t="shared" si="4"/>
        <v>3212.4999994000004</v>
      </c>
      <c r="L10" s="61">
        <f t="shared" si="4"/>
        <v>3486.6666660000005</v>
      </c>
      <c r="M10" s="61">
        <f t="shared" si="4"/>
        <v>3663.3333326000006</v>
      </c>
      <c r="N10" s="61">
        <f t="shared" si="4"/>
        <v>3839.9999992000007</v>
      </c>
      <c r="O10" s="61">
        <f t="shared" si="4"/>
        <v>4016.6666658000008</v>
      </c>
      <c r="P10" s="61">
        <f t="shared" si="4"/>
        <v>4193.3333324000014</v>
      </c>
      <c r="Q10" s="61">
        <f t="shared" si="4"/>
        <v>4369.9999990000015</v>
      </c>
      <c r="R10" s="61">
        <f t="shared" si="4"/>
        <v>4546.6666656000016</v>
      </c>
      <c r="S10" s="61">
        <f t="shared" si="4"/>
        <v>4723.3333322000017</v>
      </c>
      <c r="T10" s="61">
        <f t="shared" si="4"/>
        <v>4899.9999988000018</v>
      </c>
      <c r="U10" s="61">
        <f t="shared" si="4"/>
        <v>5076.6666654000019</v>
      </c>
      <c r="V10" s="61">
        <f t="shared" si="4"/>
        <v>4758.333332000002</v>
      </c>
      <c r="W10" s="61">
        <f t="shared" si="4"/>
        <v>4924.9999986000021</v>
      </c>
      <c r="X10" s="61">
        <f t="shared" si="4"/>
        <v>5257</v>
      </c>
      <c r="Y10" s="61">
        <f t="shared" si="4"/>
        <v>5438</v>
      </c>
      <c r="Z10" s="61">
        <f t="shared" si="4"/>
        <v>1620</v>
      </c>
      <c r="AA10" s="61">
        <f t="shared" si="4"/>
        <v>1802.5</v>
      </c>
      <c r="AB10" s="61">
        <f t="shared" si="4"/>
        <v>1983.5</v>
      </c>
      <c r="AC10" s="61">
        <f t="shared" si="4"/>
        <v>2165.5</v>
      </c>
      <c r="AD10" s="61">
        <f t="shared" si="4"/>
        <v>2347.5</v>
      </c>
      <c r="AE10" s="61">
        <f t="shared" si="4"/>
        <v>2528.5</v>
      </c>
      <c r="AF10" s="61">
        <f t="shared" si="4"/>
        <v>2710.5</v>
      </c>
      <c r="AG10" s="61">
        <f t="shared" si="4"/>
        <v>2892.5</v>
      </c>
      <c r="AH10" s="61">
        <f t="shared" si="4"/>
        <v>3073.5</v>
      </c>
      <c r="AI10" s="61">
        <f t="shared" si="4"/>
        <v>3255.5</v>
      </c>
      <c r="AJ10" s="61">
        <f t="shared" si="4"/>
        <v>3243.5</v>
      </c>
      <c r="AK10" s="61">
        <f t="shared" si="4"/>
        <v>3361.5</v>
      </c>
      <c r="AL10" s="61">
        <f t="shared" si="4"/>
        <v>3459.5</v>
      </c>
      <c r="AM10" s="61">
        <f t="shared" si="4"/>
        <v>3557.5</v>
      </c>
      <c r="AN10" s="61">
        <f t="shared" si="4"/>
        <v>3655.5</v>
      </c>
      <c r="AO10" s="61">
        <f t="shared" si="4"/>
        <v>3753.5</v>
      </c>
      <c r="AP10" s="61">
        <f t="shared" si="4"/>
        <v>3851.5</v>
      </c>
      <c r="AQ10" s="61">
        <f t="shared" si="4"/>
        <v>3949.5</v>
      </c>
      <c r="AR10" s="61">
        <f t="shared" si="4"/>
        <v>4047.5</v>
      </c>
    </row>
    <row r="13" spans="1:44" ht="15.75" x14ac:dyDescent="0.25">
      <c r="A13" s="60" t="s">
        <v>56</v>
      </c>
      <c r="B13" s="60">
        <f t="shared" ref="B13:Z13" si="5">B2</f>
        <v>43100</v>
      </c>
      <c r="C13" s="60">
        <f t="shared" si="5"/>
        <v>43131</v>
      </c>
      <c r="D13" s="60">
        <f t="shared" si="5"/>
        <v>43159</v>
      </c>
      <c r="E13" s="60">
        <f t="shared" si="5"/>
        <v>43187</v>
      </c>
      <c r="F13" s="60">
        <f t="shared" si="5"/>
        <v>43218</v>
      </c>
      <c r="G13" s="60">
        <f t="shared" si="5"/>
        <v>43248</v>
      </c>
      <c r="H13" s="60">
        <f t="shared" si="5"/>
        <v>43279</v>
      </c>
      <c r="I13" s="60">
        <f t="shared" si="5"/>
        <v>43309</v>
      </c>
      <c r="J13" s="60">
        <f t="shared" si="5"/>
        <v>43340</v>
      </c>
      <c r="K13" s="60">
        <f t="shared" si="5"/>
        <v>43371</v>
      </c>
      <c r="L13" s="60">
        <f t="shared" si="5"/>
        <v>43401</v>
      </c>
      <c r="M13" s="60">
        <f t="shared" si="5"/>
        <v>43432</v>
      </c>
      <c r="N13" s="60">
        <f t="shared" si="5"/>
        <v>43462</v>
      </c>
      <c r="O13" s="60">
        <f t="shared" si="5"/>
        <v>43493</v>
      </c>
      <c r="P13" s="60">
        <f t="shared" si="5"/>
        <v>43524</v>
      </c>
      <c r="Q13" s="60">
        <f t="shared" si="5"/>
        <v>43552</v>
      </c>
      <c r="R13" s="60">
        <f t="shared" si="5"/>
        <v>43583</v>
      </c>
      <c r="S13" s="60">
        <f t="shared" si="5"/>
        <v>43613</v>
      </c>
      <c r="T13" s="60">
        <f t="shared" si="5"/>
        <v>43644</v>
      </c>
      <c r="U13" s="60">
        <f t="shared" si="5"/>
        <v>43674</v>
      </c>
      <c r="V13" s="60">
        <f t="shared" si="5"/>
        <v>43705</v>
      </c>
      <c r="W13" s="60">
        <f t="shared" si="5"/>
        <v>43736</v>
      </c>
      <c r="X13" s="60">
        <f t="shared" si="5"/>
        <v>43766</v>
      </c>
      <c r="Y13" s="60">
        <f t="shared" si="5"/>
        <v>43797</v>
      </c>
      <c r="Z13" s="60">
        <f t="shared" si="5"/>
        <v>43827</v>
      </c>
      <c r="AA13" s="60">
        <v>43850</v>
      </c>
      <c r="AB13" s="60">
        <f t="shared" ref="AB13:AR13" si="6">AB2</f>
        <v>43881</v>
      </c>
      <c r="AC13" s="60">
        <f t="shared" si="6"/>
        <v>43910</v>
      </c>
      <c r="AD13" s="60">
        <f t="shared" si="6"/>
        <v>43941</v>
      </c>
      <c r="AE13" s="60">
        <f t="shared" si="6"/>
        <v>43971</v>
      </c>
      <c r="AF13" s="60">
        <f t="shared" si="6"/>
        <v>44002</v>
      </c>
      <c r="AG13" s="60">
        <f t="shared" si="6"/>
        <v>44032</v>
      </c>
      <c r="AH13" s="60">
        <f t="shared" si="6"/>
        <v>44063</v>
      </c>
      <c r="AI13" s="60">
        <f t="shared" si="6"/>
        <v>44094</v>
      </c>
      <c r="AJ13" s="60">
        <f t="shared" si="6"/>
        <v>44124</v>
      </c>
      <c r="AK13" s="60">
        <f t="shared" si="6"/>
        <v>44155</v>
      </c>
      <c r="AL13" s="60">
        <f t="shared" si="6"/>
        <v>44185</v>
      </c>
      <c r="AM13" s="60">
        <f t="shared" si="6"/>
        <v>44216</v>
      </c>
      <c r="AN13" s="60">
        <f t="shared" si="6"/>
        <v>44247</v>
      </c>
      <c r="AO13" s="60">
        <f t="shared" si="6"/>
        <v>44275</v>
      </c>
      <c r="AP13" s="60">
        <f t="shared" si="6"/>
        <v>44306</v>
      </c>
      <c r="AQ13" s="60">
        <f t="shared" si="6"/>
        <v>44336</v>
      </c>
      <c r="AR13" s="60">
        <f t="shared" si="6"/>
        <v>44367</v>
      </c>
    </row>
    <row r="14" spans="1:44" ht="15.75" x14ac:dyDescent="0.25">
      <c r="A14" s="63" t="s">
        <v>59</v>
      </c>
      <c r="B14" s="63">
        <v>3749</v>
      </c>
      <c r="C14" s="63">
        <v>3901</v>
      </c>
      <c r="D14" s="63">
        <v>4061</v>
      </c>
      <c r="E14" s="63">
        <v>4287</v>
      </c>
      <c r="F14" s="63">
        <v>4441</v>
      </c>
      <c r="G14" s="63">
        <v>4466</v>
      </c>
      <c r="H14" s="63">
        <v>4742</v>
      </c>
      <c r="I14" s="63">
        <v>4777</v>
      </c>
      <c r="J14" s="63">
        <v>4668</v>
      </c>
      <c r="K14" s="63">
        <v>4222</v>
      </c>
      <c r="L14" s="63">
        <v>6325</v>
      </c>
      <c r="M14" s="63">
        <v>5965</v>
      </c>
      <c r="N14" s="63">
        <v>5991</v>
      </c>
      <c r="O14" s="63">
        <v>6026</v>
      </c>
      <c r="P14" s="63">
        <v>6313</v>
      </c>
      <c r="Q14" s="63">
        <v>6566</v>
      </c>
      <c r="R14" s="63">
        <v>6591</v>
      </c>
      <c r="S14" s="63">
        <v>6463</v>
      </c>
      <c r="T14" s="63">
        <v>6614</v>
      </c>
      <c r="U14" s="63">
        <v>6952</v>
      </c>
      <c r="V14" s="63">
        <v>6358</v>
      </c>
      <c r="W14" s="63">
        <v>6832</v>
      </c>
      <c r="X14" s="63">
        <v>7620</v>
      </c>
      <c r="Y14" s="63">
        <v>7970</v>
      </c>
      <c r="Z14" s="63">
        <v>4320</v>
      </c>
      <c r="AA14" s="63">
        <v>4358</v>
      </c>
      <c r="AB14" s="63">
        <v>4688</v>
      </c>
      <c r="AC14" s="63">
        <v>4888</v>
      </c>
      <c r="AD14" s="63">
        <v>4888</v>
      </c>
      <c r="AE14" s="63">
        <v>4988</v>
      </c>
      <c r="AF14" s="63">
        <v>5013</v>
      </c>
      <c r="AG14" s="63">
        <v>4563</v>
      </c>
      <c r="AH14" s="63">
        <v>4863</v>
      </c>
      <c r="AI14" s="63">
        <v>5164</v>
      </c>
      <c r="AJ14" s="63">
        <v>4404</v>
      </c>
      <c r="AK14" s="63">
        <v>5359</v>
      </c>
      <c r="AL14" s="63">
        <v>5359</v>
      </c>
      <c r="AM14" s="63">
        <v>5659</v>
      </c>
      <c r="AN14" s="63">
        <v>5959</v>
      </c>
      <c r="AO14" s="63">
        <v>6109</v>
      </c>
      <c r="AP14" s="63">
        <v>6298</v>
      </c>
      <c r="AQ14" s="63">
        <v>7994</v>
      </c>
      <c r="AR14" s="63">
        <v>8044</v>
      </c>
    </row>
    <row r="16" spans="1:44" ht="15.75" x14ac:dyDescent="0.25">
      <c r="A16" s="3" t="s">
        <v>60</v>
      </c>
      <c r="B16" s="61">
        <f t="shared" ref="B16:AR16" si="7">B14-B10</f>
        <v>2126.5</v>
      </c>
      <c r="C16" s="61">
        <f t="shared" si="7"/>
        <v>2101.8333333999999</v>
      </c>
      <c r="D16" s="61">
        <f t="shared" si="7"/>
        <v>2085.1666667999998</v>
      </c>
      <c r="E16" s="61">
        <f t="shared" si="7"/>
        <v>2134.5000002000002</v>
      </c>
      <c r="F16" s="61">
        <f t="shared" si="7"/>
        <v>2111.8333336000001</v>
      </c>
      <c r="G16" s="61">
        <f t="shared" si="7"/>
        <v>1960.166667</v>
      </c>
      <c r="H16" s="61">
        <f t="shared" si="7"/>
        <v>2059.5000003999999</v>
      </c>
      <c r="I16" s="61">
        <f t="shared" si="7"/>
        <v>1917.8333337999998</v>
      </c>
      <c r="J16" s="61">
        <f t="shared" si="7"/>
        <v>1632.1666671999997</v>
      </c>
      <c r="K16" s="61">
        <f t="shared" si="7"/>
        <v>1009.5000005999996</v>
      </c>
      <c r="L16" s="61">
        <f t="shared" si="7"/>
        <v>2838.3333339999995</v>
      </c>
      <c r="M16" s="61">
        <f t="shared" si="7"/>
        <v>2301.6666673999994</v>
      </c>
      <c r="N16" s="61">
        <f t="shared" si="7"/>
        <v>2151.0000007999993</v>
      </c>
      <c r="O16" s="61">
        <f t="shared" si="7"/>
        <v>2009.3333341999992</v>
      </c>
      <c r="P16" s="61">
        <f t="shared" si="7"/>
        <v>2119.6666675999986</v>
      </c>
      <c r="Q16" s="61">
        <f t="shared" si="7"/>
        <v>2196.0000009999985</v>
      </c>
      <c r="R16" s="61">
        <f t="shared" si="7"/>
        <v>2044.3333343999984</v>
      </c>
      <c r="S16" s="61">
        <f t="shared" si="7"/>
        <v>1739.6666677999983</v>
      </c>
      <c r="T16" s="61">
        <f t="shared" si="7"/>
        <v>1714.0000011999982</v>
      </c>
      <c r="U16" s="61">
        <f t="shared" si="7"/>
        <v>1875.3333345999981</v>
      </c>
      <c r="V16" s="61">
        <f t="shared" si="7"/>
        <v>1599.666667999998</v>
      </c>
      <c r="W16" s="61">
        <f t="shared" si="7"/>
        <v>1907.0000013999979</v>
      </c>
      <c r="X16" s="61">
        <f t="shared" si="7"/>
        <v>2363</v>
      </c>
      <c r="Y16" s="61">
        <f t="shared" si="7"/>
        <v>2532</v>
      </c>
      <c r="Z16" s="61">
        <f t="shared" si="7"/>
        <v>2700</v>
      </c>
      <c r="AA16" s="61">
        <f t="shared" si="7"/>
        <v>2555.5</v>
      </c>
      <c r="AB16" s="61">
        <f t="shared" si="7"/>
        <v>2704.5</v>
      </c>
      <c r="AC16" s="61">
        <f t="shared" si="7"/>
        <v>2722.5</v>
      </c>
      <c r="AD16" s="61">
        <f t="shared" si="7"/>
        <v>2540.5</v>
      </c>
      <c r="AE16" s="61">
        <f t="shared" si="7"/>
        <v>2459.5</v>
      </c>
      <c r="AF16" s="61">
        <f t="shared" si="7"/>
        <v>2302.5</v>
      </c>
      <c r="AG16" s="61">
        <f t="shared" si="7"/>
        <v>1670.5</v>
      </c>
      <c r="AH16" s="61">
        <f t="shared" si="7"/>
        <v>1789.5</v>
      </c>
      <c r="AI16" s="61">
        <f t="shared" si="7"/>
        <v>1908.5</v>
      </c>
      <c r="AJ16" s="61">
        <f t="shared" si="7"/>
        <v>1160.5</v>
      </c>
      <c r="AK16" s="61">
        <f t="shared" si="7"/>
        <v>1997.5</v>
      </c>
      <c r="AL16" s="61">
        <f t="shared" si="7"/>
        <v>1899.5</v>
      </c>
      <c r="AM16" s="61">
        <f t="shared" si="7"/>
        <v>2101.5</v>
      </c>
      <c r="AN16" s="61">
        <f t="shared" si="7"/>
        <v>2303.5</v>
      </c>
      <c r="AO16" s="61">
        <f t="shared" si="7"/>
        <v>2355.5</v>
      </c>
      <c r="AP16" s="61">
        <f t="shared" si="7"/>
        <v>2446.5</v>
      </c>
      <c r="AQ16" s="61">
        <f t="shared" si="7"/>
        <v>4044.5</v>
      </c>
      <c r="AR16" s="61">
        <f t="shared" si="7"/>
        <v>3996.5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Treasurers Report</vt:lpstr>
      <vt:lpstr>Budget vs. Actual</vt:lpstr>
      <vt:lpstr>Graph-Needs vs. Actual</vt:lpstr>
      <vt:lpstr>Financial Needs for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</dc:creator>
  <cp:lastModifiedBy>Owner</cp:lastModifiedBy>
  <dcterms:created xsi:type="dcterms:W3CDTF">2021-07-17T15:36:38Z</dcterms:created>
  <dcterms:modified xsi:type="dcterms:W3CDTF">2021-07-17T15:36:38Z</dcterms:modified>
</cp:coreProperties>
</file>