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showInkAnnotation="0" autoCompressPictures="0"/>
  <bookViews>
    <workbookView xWindow="1640" yWindow="380" windowWidth="25600" windowHeight="15700" tabRatio="637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6" i="2" l="1"/>
  <c r="AV13" i="2"/>
  <c r="AV10" i="2"/>
  <c r="AV2" i="2"/>
  <c r="AU16" i="2"/>
  <c r="AU13" i="2"/>
  <c r="AU10" i="2"/>
  <c r="AU2" i="2"/>
  <c r="AT10" i="2"/>
  <c r="AT16" i="2"/>
  <c r="AT13" i="2"/>
  <c r="AT2" i="2"/>
  <c r="AS10" i="2"/>
  <c r="AS16" i="2"/>
  <c r="AS13" i="2"/>
  <c r="AS2" i="2"/>
  <c r="AR10" i="2"/>
  <c r="AR16" i="2"/>
  <c r="AR13" i="2"/>
  <c r="AR2" i="2"/>
  <c r="AQ10" i="2"/>
  <c r="AQ16" i="2"/>
  <c r="AQ13" i="2"/>
  <c r="AQ2" i="2"/>
  <c r="AP10" i="2"/>
  <c r="AP16" i="2"/>
  <c r="AP13" i="2"/>
  <c r="AP2" i="2"/>
  <c r="AO10" i="2"/>
  <c r="AO16" i="2"/>
  <c r="AO13" i="2"/>
  <c r="AO2" i="2"/>
  <c r="AN10" i="2"/>
  <c r="AN16" i="2"/>
  <c r="AM10" i="2"/>
  <c r="AM16" i="2"/>
  <c r="AN13" i="2"/>
  <c r="AN2" i="2"/>
  <c r="AM13" i="2"/>
  <c r="AM2" i="2"/>
  <c r="AL10" i="2"/>
  <c r="AL16" i="2"/>
  <c r="AK10" i="2"/>
  <c r="AL13" i="2"/>
  <c r="AL2" i="2"/>
  <c r="AK16" i="2"/>
  <c r="AK13" i="2"/>
  <c r="AK2" i="2"/>
  <c r="AJ16" i="2"/>
  <c r="AJ13" i="2"/>
  <c r="AJ10" i="2"/>
  <c r="AJ2" i="2"/>
  <c r="AI16" i="2"/>
  <c r="AI13" i="2"/>
  <c r="AI10" i="2"/>
  <c r="AI2" i="2"/>
  <c r="AH16" i="2"/>
  <c r="AH13" i="2"/>
  <c r="AH10" i="2"/>
  <c r="AH2" i="2"/>
  <c r="AG16" i="2"/>
  <c r="AG13" i="2"/>
  <c r="AG10" i="2"/>
  <c r="AG2" i="2"/>
  <c r="AF16" i="2"/>
  <c r="AF13" i="2"/>
  <c r="AF10" i="2"/>
  <c r="AF2" i="2"/>
  <c r="AE16" i="2"/>
  <c r="AE13" i="2"/>
  <c r="AE10" i="2"/>
  <c r="AE2" i="2"/>
  <c r="AD16" i="2"/>
  <c r="AD13" i="2"/>
  <c r="AD10" i="2"/>
  <c r="AD2" i="2"/>
  <c r="AC16" i="2"/>
  <c r="AB16" i="2"/>
  <c r="AC10" i="2"/>
  <c r="AC13" i="2"/>
  <c r="AC2" i="2"/>
  <c r="AB10" i="2"/>
  <c r="AB13" i="2"/>
  <c r="AB2" i="2"/>
  <c r="AA16" i="2"/>
  <c r="AA10" i="2"/>
  <c r="Z16" i="2"/>
  <c r="U2" i="2"/>
  <c r="V2" i="2"/>
  <c r="W2" i="2"/>
  <c r="X2" i="2"/>
  <c r="Y2" i="2"/>
  <c r="Z2" i="2"/>
  <c r="Y10" i="2"/>
  <c r="Y16" i="2"/>
  <c r="X10" i="2"/>
  <c r="X16" i="2"/>
  <c r="W16" i="2"/>
  <c r="U16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S10" i="2"/>
  <c r="S16" i="2"/>
  <c r="C26" i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C40" i="1"/>
  <c r="C28" i="1"/>
  <c r="Z13" i="2"/>
  <c r="T3" i="2"/>
  <c r="U3" i="2"/>
  <c r="V3" i="2"/>
  <c r="W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T5" i="2"/>
  <c r="U5" i="2"/>
  <c r="Z10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  <c r="T10" i="2"/>
  <c r="U10" i="2"/>
  <c r="V10" i="2"/>
  <c r="W10" i="2"/>
</calcChain>
</file>

<file path=xl/sharedStrings.xml><?xml version="1.0" encoding="utf-8"?>
<sst xmlns="http://schemas.openxmlformats.org/spreadsheetml/2006/main" count="83" uniqueCount="68">
  <si>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</si>
  <si>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</si>
  <si>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</si>
  <si>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</si>
  <si>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</si>
  <si>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</si>
  <si>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</si>
  <si>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</si>
  <si>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</si>
  <si>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</si>
  <si>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</si>
  <si>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</si>
  <si>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</si>
  <si>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</si>
  <si>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</si>
  <si>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</si>
  <si>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</si>
  <si>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</si>
  <si>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</si>
  <si>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</si>
  <si>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</si>
  <si>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</si>
  <si>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</si>
  <si>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</si>
  <si>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</si>
  <si>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</si>
  <si>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</si>
  <si>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</si>
  <si>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</si>
  <si>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</si>
  <si>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</si>
  <si>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</si>
  <si>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</si>
  <si>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</si>
  <si>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</si>
  <si>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</si>
  <si>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</si>
  <si>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</si>
  <si>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</si>
  <si>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</si>
  <si>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</si>
  <si>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</si>
  <si>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</si>
  <si>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</si>
  <si>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</si>
  <si>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</si>
  <si>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</si>
  <si>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</si>
  <si>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</si>
  <si>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</si>
  <si>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</si>
  <si>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</si>
  <si>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</si>
  <si>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</si>
  <si>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Account Activity &amp; Budget to Actual Comparison - FY 2021*</t>
  </si>
  <si>
    <t>* - FY2021 runs from 10/1/2020 until 9/30/2021</t>
  </si>
  <si>
    <t>General Fund Starting Balance - 10/1/2021</t>
  </si>
  <si>
    <t>General Fund Ending Balance - 10/31/2021</t>
  </si>
  <si>
    <t>This number represents the amount that we should have set aside to send our Delegate and Alternate Delegate to the 2023 WSC. Total cost is estimated to be $4000 for the 2 year period which is equivalent to $83.33/mo.  This cost represents the number of months since Dec, 2020 times $83.33/mo. An additional 3 months is also added to this item as a reserve.</t>
  </si>
  <si>
    <t>Deposit for Assembly</t>
  </si>
  <si>
    <t>Donation - Chesterfield, MO</t>
  </si>
  <si>
    <t>Donation - Leawood, KS</t>
  </si>
  <si>
    <t>Donation - Vandalia, IL</t>
  </si>
  <si>
    <t>Deposit for Assembly (2)</t>
  </si>
  <si>
    <t>Nar-Anon Family Group Headquarters - Donation to WSO</t>
  </si>
  <si>
    <t>Check mailed 10/19/21</t>
  </si>
  <si>
    <t>Agrees with Bank Balance less donation to WSO</t>
  </si>
  <si>
    <t>Donation - Shawnee,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</si>
</sst>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37" fillId="0" borderId="0" xfId="0" applyFont="1"/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/>
    <cellStyle name="Currency 3" xfId="29"/>
    <cellStyle name="Currency 4" xfId="34"/>
    <cellStyle name="Currency 5" xfId="37"/>
    <cellStyle name="Currency 6" xfId="40"/>
    <cellStyle name="Currency 7" xfId="4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/>
    <cellStyle name="Normal 3" xfId="28"/>
    <cellStyle name="Normal 4" xfId="33"/>
    <cellStyle name="Normal 5" xfId="36"/>
    <cellStyle name="Normal 6" xfId="39"/>
    <cellStyle name="Normal 7" xfId="42"/>
    <cellStyle name="Percent 2" xfId="32"/>
    <cellStyle name="Percent 3" xfId="35"/>
    <cellStyle name="Percent 4" xfId="38"/>
    <cellStyle name="Percent 5" xfId="41"/>
    <cellStyle name="Percent 6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55119694545224"/>
          <c:y val="0.0893630573248407"/>
          <c:w val="0.902682340763742"/>
          <c:h val="0.725312703746426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43100.0</c:v>
                </c:pt>
                <c:pt idx="1">
                  <c:v>43131.0</c:v>
                </c:pt>
                <c:pt idx="2">
                  <c:v>43159.0</c:v>
                </c:pt>
                <c:pt idx="3">
                  <c:v>43187.0</c:v>
                </c:pt>
                <c:pt idx="4">
                  <c:v>43218.0</c:v>
                </c:pt>
                <c:pt idx="5">
                  <c:v>43248.0</c:v>
                </c:pt>
                <c:pt idx="6">
                  <c:v>43279.0</c:v>
                </c:pt>
                <c:pt idx="7">
                  <c:v>43309.0</c:v>
                </c:pt>
                <c:pt idx="8">
                  <c:v>43340.0</c:v>
                </c:pt>
                <c:pt idx="9">
                  <c:v>43371.0</c:v>
                </c:pt>
                <c:pt idx="10">
                  <c:v>43401.0</c:v>
                </c:pt>
                <c:pt idx="11">
                  <c:v>43432.0</c:v>
                </c:pt>
                <c:pt idx="12">
                  <c:v>43462.0</c:v>
                </c:pt>
                <c:pt idx="13">
                  <c:v>43493.0</c:v>
                </c:pt>
                <c:pt idx="14">
                  <c:v>43524.0</c:v>
                </c:pt>
                <c:pt idx="15">
                  <c:v>43552.0</c:v>
                </c:pt>
                <c:pt idx="16">
                  <c:v>43583.0</c:v>
                </c:pt>
                <c:pt idx="17">
                  <c:v>43613.0</c:v>
                </c:pt>
                <c:pt idx="18">
                  <c:v>43644.0</c:v>
                </c:pt>
                <c:pt idx="19">
                  <c:v>43674.0</c:v>
                </c:pt>
                <c:pt idx="20">
                  <c:v>43705.0</c:v>
                </c:pt>
                <c:pt idx="21">
                  <c:v>43736.0</c:v>
                </c:pt>
                <c:pt idx="22">
                  <c:v>43766.0</c:v>
                </c:pt>
                <c:pt idx="23">
                  <c:v>43797.0</c:v>
                </c:pt>
                <c:pt idx="24">
                  <c:v>43827.0</c:v>
                </c:pt>
                <c:pt idx="25">
                  <c:v>43850.0</c:v>
                </c:pt>
                <c:pt idx="26">
                  <c:v>43881.0</c:v>
                </c:pt>
                <c:pt idx="27">
                  <c:v>43910.0</c:v>
                </c:pt>
                <c:pt idx="28">
                  <c:v>43941.0</c:v>
                </c:pt>
                <c:pt idx="29">
                  <c:v>43971.0</c:v>
                </c:pt>
                <c:pt idx="30">
                  <c:v>44002.0</c:v>
                </c:pt>
                <c:pt idx="31">
                  <c:v>44032.0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</c:v>
                </c:pt>
                <c:pt idx="2">
                  <c:v>1975.8333332</c:v>
                </c:pt>
                <c:pt idx="3">
                  <c:v>2152.4999998</c:v>
                </c:pt>
                <c:pt idx="4">
                  <c:v>2329.1666664</c:v>
                </c:pt>
                <c:pt idx="5">
                  <c:v>2505.833333</c:v>
                </c:pt>
                <c:pt idx="6">
                  <c:v>2682.4999996</c:v>
                </c:pt>
                <c:pt idx="7">
                  <c:v>2859.1666662</c:v>
                </c:pt>
                <c:pt idx="8">
                  <c:v>3035.8333328</c:v>
                </c:pt>
                <c:pt idx="9">
                  <c:v>3212.4999994</c:v>
                </c:pt>
                <c:pt idx="10">
                  <c:v>3486.666666000001</c:v>
                </c:pt>
                <c:pt idx="11">
                  <c:v>3663.3333326</c:v>
                </c:pt>
                <c:pt idx="12">
                  <c:v>3839.999999200001</c:v>
                </c:pt>
                <c:pt idx="13">
                  <c:v>4016.666665800001</c:v>
                </c:pt>
                <c:pt idx="14">
                  <c:v>4193.333332400001</c:v>
                </c:pt>
                <c:pt idx="15">
                  <c:v>4369.999999000001</c:v>
                </c:pt>
                <c:pt idx="16">
                  <c:v>4546.6666656</c:v>
                </c:pt>
                <c:pt idx="17">
                  <c:v>4723.333332200002</c:v>
                </c:pt>
                <c:pt idx="18">
                  <c:v>4899.999998800002</c:v>
                </c:pt>
                <c:pt idx="19">
                  <c:v>5076.6666654</c:v>
                </c:pt>
                <c:pt idx="20">
                  <c:v>4758.333332000002</c:v>
                </c:pt>
                <c:pt idx="21">
                  <c:v>4924.999998600002</c:v>
                </c:pt>
                <c:pt idx="22">
                  <c:v>5257.0</c:v>
                </c:pt>
                <c:pt idx="23">
                  <c:v>5438.0</c:v>
                </c:pt>
                <c:pt idx="24">
                  <c:v>1620.0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43100.0</c:v>
                </c:pt>
                <c:pt idx="1">
                  <c:v>43131.0</c:v>
                </c:pt>
                <c:pt idx="2">
                  <c:v>43159.0</c:v>
                </c:pt>
                <c:pt idx="3">
                  <c:v>43187.0</c:v>
                </c:pt>
                <c:pt idx="4">
                  <c:v>43218.0</c:v>
                </c:pt>
                <c:pt idx="5">
                  <c:v>43248.0</c:v>
                </c:pt>
                <c:pt idx="6">
                  <c:v>43279.0</c:v>
                </c:pt>
                <c:pt idx="7">
                  <c:v>43309.0</c:v>
                </c:pt>
                <c:pt idx="8">
                  <c:v>43340.0</c:v>
                </c:pt>
                <c:pt idx="9">
                  <c:v>43371.0</c:v>
                </c:pt>
                <c:pt idx="10">
                  <c:v>43401.0</c:v>
                </c:pt>
                <c:pt idx="11">
                  <c:v>43432.0</c:v>
                </c:pt>
                <c:pt idx="12">
                  <c:v>43462.0</c:v>
                </c:pt>
                <c:pt idx="13">
                  <c:v>43493.0</c:v>
                </c:pt>
                <c:pt idx="14">
                  <c:v>43524.0</c:v>
                </c:pt>
                <c:pt idx="15">
                  <c:v>43552.0</c:v>
                </c:pt>
                <c:pt idx="16">
                  <c:v>43583.0</c:v>
                </c:pt>
                <c:pt idx="17">
                  <c:v>43613.0</c:v>
                </c:pt>
                <c:pt idx="18">
                  <c:v>43644.0</c:v>
                </c:pt>
                <c:pt idx="19">
                  <c:v>43674.0</c:v>
                </c:pt>
                <c:pt idx="20">
                  <c:v>43705.0</c:v>
                </c:pt>
                <c:pt idx="21">
                  <c:v>43736.0</c:v>
                </c:pt>
                <c:pt idx="22">
                  <c:v>43766.0</c:v>
                </c:pt>
                <c:pt idx="23">
                  <c:v>43797.0</c:v>
                </c:pt>
                <c:pt idx="24">
                  <c:v>43827.0</c:v>
                </c:pt>
                <c:pt idx="25">
                  <c:v>43850.0</c:v>
                </c:pt>
                <c:pt idx="26">
                  <c:v>43881.0</c:v>
                </c:pt>
                <c:pt idx="27">
                  <c:v>43910.0</c:v>
                </c:pt>
                <c:pt idx="28">
                  <c:v>43941.0</c:v>
                </c:pt>
                <c:pt idx="29">
                  <c:v>43971.0</c:v>
                </c:pt>
                <c:pt idx="30">
                  <c:v>44002.0</c:v>
                </c:pt>
                <c:pt idx="31">
                  <c:v>44032.0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3749.0</c:v>
                </c:pt>
                <c:pt idx="1">
                  <c:v>3901.0</c:v>
                </c:pt>
                <c:pt idx="2">
                  <c:v>4061.0</c:v>
                </c:pt>
                <c:pt idx="3">
                  <c:v>4287.0</c:v>
                </c:pt>
                <c:pt idx="4">
                  <c:v>4441.0</c:v>
                </c:pt>
                <c:pt idx="5">
                  <c:v>4466.0</c:v>
                </c:pt>
                <c:pt idx="6">
                  <c:v>4742.0</c:v>
                </c:pt>
                <c:pt idx="7">
                  <c:v>4777.0</c:v>
                </c:pt>
                <c:pt idx="8">
                  <c:v>4668.0</c:v>
                </c:pt>
                <c:pt idx="9">
                  <c:v>4222.0</c:v>
                </c:pt>
                <c:pt idx="10">
                  <c:v>6325.0</c:v>
                </c:pt>
                <c:pt idx="11">
                  <c:v>5965.0</c:v>
                </c:pt>
                <c:pt idx="12">
                  <c:v>5991.0</c:v>
                </c:pt>
                <c:pt idx="13">
                  <c:v>6026.0</c:v>
                </c:pt>
                <c:pt idx="14">
                  <c:v>6313.0</c:v>
                </c:pt>
                <c:pt idx="15">
                  <c:v>6566.0</c:v>
                </c:pt>
                <c:pt idx="16">
                  <c:v>6591.0</c:v>
                </c:pt>
                <c:pt idx="17">
                  <c:v>6463.0</c:v>
                </c:pt>
                <c:pt idx="18">
                  <c:v>6614.0</c:v>
                </c:pt>
                <c:pt idx="19">
                  <c:v>6952.0</c:v>
                </c:pt>
                <c:pt idx="20">
                  <c:v>6358.0</c:v>
                </c:pt>
                <c:pt idx="21">
                  <c:v>6832.0</c:v>
                </c:pt>
                <c:pt idx="22">
                  <c:v>7620.0</c:v>
                </c:pt>
                <c:pt idx="23">
                  <c:v>7970.0</c:v>
                </c:pt>
                <c:pt idx="24">
                  <c:v>4320.0</c:v>
                </c:pt>
                <c:pt idx="25">
                  <c:v>4358.0</c:v>
                </c:pt>
                <c:pt idx="26">
                  <c:v>4688.0</c:v>
                </c:pt>
                <c:pt idx="27">
                  <c:v>4888.0</c:v>
                </c:pt>
                <c:pt idx="28">
                  <c:v>4888.0</c:v>
                </c:pt>
                <c:pt idx="29">
                  <c:v>4988.0</c:v>
                </c:pt>
                <c:pt idx="30">
                  <c:v>5013.0</c:v>
                </c:pt>
                <c:pt idx="31">
                  <c:v>4563.0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839448"/>
        <c:axId val="-2062093720"/>
        <c:extLst xmlns:c16r2="http://schemas.microsoft.com/office/drawing/2015/06/chart"/>
      </c:lineChart>
      <c:dateAx>
        <c:axId val="-204183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2093720"/>
        <c:crosses val="autoZero"/>
        <c:auto val="1"/>
        <c:lblOffset val="100"/>
        <c:baseTimeUnit val="days"/>
      </c:dateAx>
      <c:valAx>
        <c:axId val="-206209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18394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1"/>
          <c:y val="0.949309728003745"/>
          <c:w val="0.644267494732172"/>
          <c:h val="0.0506902719962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47"/>
  <sheetViews>
    <sheetView tabSelected="1" workbookViewId="0">
      <selection activeCell="B24" sqref="B24"/>
    </sheetView>
  </sheetViews>
  <sheetFormatPr baseColWidth="10" defaultColWidth="11" defaultRowHeight="15" x14ac:dyDescent="0"/>
  <cols>
    <col min="1" max="1" width="57.6640625" customWidth="1"/>
    <col min="2" max="2" width="12.1640625" bestFit="1" customWidth="1"/>
    <col min="3" max="3" width="15.33203125" customWidth="1"/>
    <col min="4" max="4" width="46.6640625" style="7" customWidth="1"/>
  </cols>
  <sheetData>
    <row r="1" spans="1:4" ht="23.25" customHeight="1">
      <c r="A1" s="83" t="s">
        <v>0</v>
      </c>
      <c r="B1" s="83"/>
      <c r="C1" s="83"/>
      <c r="D1" s="83"/>
    </row>
    <row r="2" spans="1:4" ht="23.25" customHeight="1">
      <c r="A2" s="83" t="s">
        <v>1</v>
      </c>
      <c r="B2" s="83"/>
      <c r="C2" s="83"/>
      <c r="D2" s="83"/>
    </row>
    <row r="3" spans="1:4" ht="23.25" customHeight="1">
      <c r="A3" s="84">
        <v>44500</v>
      </c>
      <c r="B3" s="84"/>
      <c r="C3" s="84"/>
      <c r="D3" s="84"/>
    </row>
    <row r="4" spans="1:4">
      <c r="A4" s="2"/>
      <c r="B4" s="2"/>
      <c r="C4" s="3"/>
    </row>
    <row r="5" spans="1:4" ht="19" thickBot="1">
      <c r="A5" s="13" t="s">
        <v>56</v>
      </c>
      <c r="B5" s="4"/>
      <c r="C5" s="14">
        <v>8544.65</v>
      </c>
      <c r="D5" s="21" t="s">
        <v>14</v>
      </c>
    </row>
    <row r="6" spans="1:4" ht="16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 t="s">
        <v>59</v>
      </c>
      <c r="B8" s="75">
        <v>50</v>
      </c>
      <c r="C8" s="76"/>
    </row>
    <row r="9" spans="1:4">
      <c r="A9" s="74" t="s">
        <v>59</v>
      </c>
      <c r="B9" s="75">
        <v>100</v>
      </c>
      <c r="C9" s="76"/>
    </row>
    <row r="10" spans="1:4" ht="14" customHeight="1">
      <c r="A10" s="74" t="s">
        <v>60</v>
      </c>
      <c r="B10" s="75">
        <v>300</v>
      </c>
      <c r="C10" s="76"/>
    </row>
    <row r="11" spans="1:4" ht="14" customHeight="1">
      <c r="A11" s="74" t="s">
        <v>61</v>
      </c>
      <c r="B11" s="75">
        <v>200</v>
      </c>
      <c r="C11" s="76"/>
    </row>
    <row r="12" spans="1:4" ht="14" customHeight="1">
      <c r="A12" s="74" t="s">
        <v>62</v>
      </c>
      <c r="B12" s="75">
        <v>50</v>
      </c>
      <c r="C12" s="76"/>
    </row>
    <row r="13" spans="1:4" ht="14" customHeight="1">
      <c r="A13" s="74" t="s">
        <v>63</v>
      </c>
      <c r="B13" s="75">
        <v>100</v>
      </c>
      <c r="C13" s="76"/>
    </row>
    <row r="14" spans="1:4" ht="14" customHeight="1">
      <c r="A14" s="74" t="s">
        <v>67</v>
      </c>
      <c r="B14" s="75">
        <v>300</v>
      </c>
      <c r="C14" s="76"/>
    </row>
    <row r="15" spans="1:4" ht="14" customHeight="1">
      <c r="A15" s="74" t="s">
        <v>59</v>
      </c>
      <c r="B15" s="75">
        <v>250</v>
      </c>
      <c r="C15" s="76"/>
    </row>
    <row r="16" spans="1:4" ht="15" customHeight="1">
      <c r="A16" s="67" t="s">
        <v>49</v>
      </c>
      <c r="B16" s="66">
        <v>0.03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1350.03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80" t="s">
        <v>64</v>
      </c>
      <c r="B22" s="69">
        <v>2100</v>
      </c>
      <c r="D22" s="77" t="s">
        <v>65</v>
      </c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79"/>
      <c r="B25" s="63"/>
      <c r="C25" s="5"/>
    </row>
    <row r="26" spans="1:4">
      <c r="A26" s="8" t="s">
        <v>5</v>
      </c>
      <c r="B26" s="4"/>
      <c r="C26" s="5">
        <f>SUM(B22:B25)</f>
        <v>2100</v>
      </c>
    </row>
    <row r="27" spans="1:4" ht="16.5" customHeight="1" thickBot="1">
      <c r="A27" s="18"/>
      <c r="B27" s="15"/>
      <c r="C27" s="22"/>
    </row>
    <row r="28" spans="1:4" ht="19" thickTop="1">
      <c r="A28" s="13" t="s">
        <v>57</v>
      </c>
      <c r="B28" s="15"/>
      <c r="C28" s="17">
        <f>C5+C18-C26</f>
        <v>7794.68</v>
      </c>
      <c r="D28" s="7" t="s">
        <v>66</v>
      </c>
    </row>
    <row r="29" spans="1:4" ht="18">
      <c r="A29" s="41"/>
      <c r="B29" s="15"/>
      <c r="C29" s="17"/>
      <c r="D29" s="47"/>
    </row>
    <row r="30" spans="1:4" ht="18">
      <c r="A30" s="48"/>
      <c r="B30" s="15"/>
      <c r="C30" s="17"/>
      <c r="D30" s="47"/>
    </row>
    <row r="32" spans="1:4" ht="18">
      <c r="A32" s="37" t="s">
        <v>31</v>
      </c>
      <c r="B32" s="26"/>
      <c r="C32" s="27"/>
    </row>
    <row r="33" spans="1:4" ht="84">
      <c r="A33" s="31" t="s">
        <v>12</v>
      </c>
      <c r="B33" s="35"/>
      <c r="C33" s="68">
        <v>3083</v>
      </c>
      <c r="D33" s="33" t="s">
        <v>58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0">
      <c r="A35" s="31" t="s">
        <v>22</v>
      </c>
      <c r="B35" s="35"/>
      <c r="C35" s="32">
        <v>420</v>
      </c>
      <c r="D35" s="33" t="s">
        <v>53</v>
      </c>
    </row>
    <row r="36" spans="1:4" ht="24">
      <c r="A36" s="31" t="s">
        <v>7</v>
      </c>
      <c r="B36" s="35"/>
      <c r="C36" s="32">
        <v>12.5</v>
      </c>
      <c r="D36" s="33" t="s">
        <v>26</v>
      </c>
    </row>
    <row r="37" spans="1:4" ht="36">
      <c r="A37" s="31" t="s">
        <v>27</v>
      </c>
      <c r="B37" s="35"/>
      <c r="C37" s="32">
        <v>450</v>
      </c>
      <c r="D37" s="33" t="s">
        <v>28</v>
      </c>
    </row>
    <row r="38" spans="1:4" ht="24">
      <c r="A38" s="52" t="s">
        <v>47</v>
      </c>
      <c r="B38" s="35"/>
      <c r="C38" s="32">
        <v>37.5</v>
      </c>
      <c r="D38" s="33" t="s">
        <v>26</v>
      </c>
    </row>
    <row r="39" spans="1:4" ht="25">
      <c r="A39" s="31" t="s">
        <v>9</v>
      </c>
      <c r="B39" s="35"/>
      <c r="C39" s="32">
        <v>370</v>
      </c>
      <c r="D39" s="34" t="s">
        <v>52</v>
      </c>
    </row>
    <row r="40" spans="1:4" ht="18">
      <c r="A40" s="38" t="s">
        <v>29</v>
      </c>
      <c r="B40" s="35"/>
      <c r="C40" s="40">
        <f>SUM(C33:C39)</f>
        <v>4423</v>
      </c>
      <c r="D40" s="36"/>
    </row>
    <row r="41" spans="1:4">
      <c r="A41" s="28"/>
      <c r="B41" s="35"/>
      <c r="C41" s="29"/>
      <c r="D41" s="28"/>
    </row>
    <row r="42" spans="1:4" ht="36">
      <c r="A42" s="39" t="s">
        <v>32</v>
      </c>
      <c r="B42" s="35"/>
      <c r="C42" s="17">
        <f>C28-C40</f>
        <v>3371.6800000000003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1" t="s">
        <v>50</v>
      </c>
      <c r="B44" s="82"/>
      <c r="C44" s="82"/>
      <c r="D44" s="82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"/>
  <sheetViews>
    <sheetView workbookViewId="0">
      <selection activeCell="E12" sqref="E12"/>
    </sheetView>
  </sheetViews>
  <sheetFormatPr baseColWidth="10" defaultColWidth="8.83203125" defaultRowHeight="15" x14ac:dyDescent="0"/>
  <cols>
    <col min="1" max="2" width="8.83203125" style="23"/>
    <col min="3" max="3" width="39.83203125" style="23" customWidth="1"/>
    <col min="4" max="4" width="13.1640625" style="23" customWidth="1"/>
    <col min="5" max="6" width="13.33203125" style="23" customWidth="1"/>
    <col min="7" max="7" width="51.83203125" style="23" customWidth="1"/>
    <col min="8" max="16384" width="8.8320312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" customHeight="1">
      <c r="A2" s="42"/>
      <c r="B2" s="85" t="s">
        <v>54</v>
      </c>
      <c r="C2" s="85"/>
      <c r="D2" s="85"/>
      <c r="E2" s="85"/>
      <c r="F2" s="85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" customHeight="1">
      <c r="A4" s="42"/>
      <c r="B4" s="60" t="s">
        <v>44</v>
      </c>
      <c r="C4" s="43" t="s">
        <v>16</v>
      </c>
      <c r="D4" s="44" t="s">
        <v>51</v>
      </c>
      <c r="E4" s="44" t="s">
        <v>45</v>
      </c>
      <c r="F4" s="44" t="s">
        <v>46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3150</v>
      </c>
      <c r="E5" s="72">
        <v>850</v>
      </c>
      <c r="F5" s="71">
        <f>SUM(E5-D5)</f>
        <v>-2300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600</v>
      </c>
      <c r="E6" s="58">
        <v>500</v>
      </c>
      <c r="F6" s="61">
        <f>SUM(E6-D6)</f>
        <v>-100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3750</v>
      </c>
      <c r="E7" s="70">
        <f>SUM(E5+E6)</f>
        <v>1350</v>
      </c>
      <c r="F7" s="70">
        <f>SUM(E7-D7)</f>
        <v>-2400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1000</v>
      </c>
      <c r="E9" s="56">
        <v>0</v>
      </c>
      <c r="F9" s="70">
        <f t="shared" ref="F9:F18" si="0">SUM(E9-D9)</f>
        <v>-1000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-0.03</v>
      </c>
      <c r="F11" s="57">
        <f t="shared" si="0"/>
        <v>-25.03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>
        <v>0</v>
      </c>
      <c r="F14" s="57">
        <f t="shared" si="0"/>
        <v>-1800</v>
      </c>
      <c r="G14" s="50"/>
    </row>
    <row r="15" spans="1:8">
      <c r="A15" s="42"/>
      <c r="B15" s="56" t="s">
        <v>48</v>
      </c>
      <c r="C15" s="55" t="s">
        <v>47</v>
      </c>
      <c r="D15" s="57">
        <v>150</v>
      </c>
      <c r="E15" s="56">
        <v>0</v>
      </c>
      <c r="F15" s="57">
        <f t="shared" si="0"/>
        <v>-150</v>
      </c>
      <c r="G15" s="41"/>
    </row>
    <row r="16" spans="1:8">
      <c r="A16" s="42"/>
      <c r="B16" s="56" t="s">
        <v>43</v>
      </c>
      <c r="C16" s="55" t="s">
        <v>9</v>
      </c>
      <c r="D16" s="72">
        <v>370</v>
      </c>
      <c r="E16" s="72">
        <v>0</v>
      </c>
      <c r="F16" s="72">
        <v>-480</v>
      </c>
      <c r="G16"/>
    </row>
    <row r="17" spans="1:7" ht="16" thickBot="1">
      <c r="A17" s="42"/>
      <c r="B17" s="62" t="s">
        <v>24</v>
      </c>
      <c r="C17" s="55" t="s">
        <v>25</v>
      </c>
      <c r="D17" s="61">
        <v>0</v>
      </c>
      <c r="E17" s="58">
        <v>2100</v>
      </c>
      <c r="F17" s="61">
        <f t="shared" si="0"/>
        <v>2100</v>
      </c>
      <c r="G17" s="41"/>
    </row>
    <row r="18" spans="1:7" ht="16" thickTop="1">
      <c r="A18" s="42"/>
      <c r="B18" s="62"/>
      <c r="C18" s="59" t="s">
        <v>19</v>
      </c>
      <c r="D18" s="57">
        <f>SUM(D9:D17)</f>
        <v>3750</v>
      </c>
      <c r="E18" s="56">
        <f>SUM(E9:E17)</f>
        <v>2099.9699999999998</v>
      </c>
      <c r="F18" s="57">
        <f t="shared" si="0"/>
        <v>-1650.0300000000002</v>
      </c>
      <c r="G18" s="41"/>
    </row>
    <row r="19" spans="1:7">
      <c r="A19" s="30"/>
      <c r="B19" s="62"/>
      <c r="C19" s="59"/>
      <c r="D19" s="57"/>
      <c r="E19" s="56"/>
      <c r="F19" s="57"/>
      <c r="G19" s="7"/>
    </row>
    <row r="20" spans="1:7">
      <c r="B20" s="86" t="s">
        <v>55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Q22" sqref="Q22"/>
    </sheetView>
  </sheetViews>
  <sheetFormatPr baseColWidth="10" defaultColWidth="8.83203125" defaultRowHeight="15" x14ac:dyDescent="0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V16"/>
  <sheetViews>
    <sheetView workbookViewId="0">
      <pane xSplit="1" topLeftCell="AF1" activePane="topRight" state="frozen"/>
      <selection pane="topRight" activeCell="AV2" sqref="AV2"/>
    </sheetView>
  </sheetViews>
  <sheetFormatPr baseColWidth="10" defaultColWidth="11" defaultRowHeight="15" x14ac:dyDescent="0"/>
  <cols>
    <col min="1" max="1" width="28" customWidth="1"/>
    <col min="2" max="2" width="9.5" customWidth="1"/>
    <col min="3" max="3" width="10.1640625" customWidth="1"/>
    <col min="4" max="11" width="7.1640625" customWidth="1"/>
    <col min="12" max="12" width="7.33203125" customWidth="1"/>
    <col min="13" max="24" width="7.1640625" customWidth="1"/>
    <col min="25" max="35" width="7.33203125" customWidth="1"/>
    <col min="36" max="37" width="7.5" customWidth="1"/>
    <col min="38" max="58" width="7.33203125" customWidth="1"/>
  </cols>
  <sheetData>
    <row r="2" spans="1:48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 t="shared" ref="AH2:AM2" si="2">EDATE(AG2,1)</f>
        <v>44063</v>
      </c>
      <c r="AI2" s="9">
        <f t="shared" si="2"/>
        <v>44094</v>
      </c>
      <c r="AJ2" s="9">
        <f t="shared" si="2"/>
        <v>44124</v>
      </c>
      <c r="AK2" s="9">
        <f t="shared" si="2"/>
        <v>44155</v>
      </c>
      <c r="AL2" s="9">
        <f t="shared" si="2"/>
        <v>44185</v>
      </c>
      <c r="AM2" s="9">
        <f t="shared" si="2"/>
        <v>44216</v>
      </c>
      <c r="AN2" s="9">
        <f t="shared" ref="AN2:AS2" si="3">EDATE(AM2,1)</f>
        <v>44247</v>
      </c>
      <c r="AO2" s="9">
        <f t="shared" si="3"/>
        <v>44275</v>
      </c>
      <c r="AP2" s="9">
        <f t="shared" si="3"/>
        <v>44306</v>
      </c>
      <c r="AQ2" s="9">
        <f t="shared" si="3"/>
        <v>44336</v>
      </c>
      <c r="AR2" s="9">
        <f t="shared" si="3"/>
        <v>44367</v>
      </c>
      <c r="AS2" s="9">
        <f t="shared" si="3"/>
        <v>44397</v>
      </c>
      <c r="AT2" s="9">
        <f>EDATE(AS2,1)</f>
        <v>44428</v>
      </c>
      <c r="AU2" s="9">
        <f>EDATE(AT2,1)</f>
        <v>44459</v>
      </c>
      <c r="AV2" s="9">
        <f>EDATE(AU2,1)</f>
        <v>44489</v>
      </c>
    </row>
    <row r="3" spans="1:48">
      <c r="A3" s="6" t="s">
        <v>12</v>
      </c>
      <c r="B3" s="10">
        <v>500</v>
      </c>
      <c r="C3" s="19">
        <f>B3+166.6666666</f>
        <v>666.66666659999999</v>
      </c>
      <c r="D3" s="19">
        <f t="shared" ref="D3:W3" si="4">C3+166.6666666</f>
        <v>833.33333319999997</v>
      </c>
      <c r="E3" s="19">
        <f t="shared" si="4"/>
        <v>999.99999979999996</v>
      </c>
      <c r="F3" s="19">
        <f t="shared" si="4"/>
        <v>1166.6666663999999</v>
      </c>
      <c r="G3" s="19">
        <f t="shared" si="4"/>
        <v>1333.333333</v>
      </c>
      <c r="H3" s="19">
        <f t="shared" si="4"/>
        <v>1499.9999996000001</v>
      </c>
      <c r="I3" s="19">
        <f t="shared" si="4"/>
        <v>1666.6666662000002</v>
      </c>
      <c r="J3" s="19">
        <f t="shared" si="4"/>
        <v>1833.3333328000003</v>
      </c>
      <c r="K3" s="19">
        <f t="shared" si="4"/>
        <v>1999.9999994000004</v>
      </c>
      <c r="L3" s="19">
        <f t="shared" si="4"/>
        <v>2166.6666660000005</v>
      </c>
      <c r="M3" s="19">
        <f t="shared" si="4"/>
        <v>2333.3333326000006</v>
      </c>
      <c r="N3" s="19">
        <f t="shared" si="4"/>
        <v>2499.9999992000007</v>
      </c>
      <c r="O3" s="19">
        <f t="shared" si="4"/>
        <v>2666.6666658000008</v>
      </c>
      <c r="P3" s="19">
        <f t="shared" si="4"/>
        <v>2833.3333324000009</v>
      </c>
      <c r="Q3" s="19">
        <f t="shared" si="4"/>
        <v>2999.999999000001</v>
      </c>
      <c r="R3" s="19">
        <f t="shared" si="4"/>
        <v>3166.6666656000011</v>
      </c>
      <c r="S3" s="19">
        <f t="shared" si="4"/>
        <v>3333.3333322000012</v>
      </c>
      <c r="T3" s="19">
        <f t="shared" si="4"/>
        <v>3499.9999988000013</v>
      </c>
      <c r="U3" s="19">
        <f t="shared" si="4"/>
        <v>3666.6666654000014</v>
      </c>
      <c r="V3" s="19">
        <f t="shared" si="4"/>
        <v>3833.3333320000015</v>
      </c>
      <c r="W3" s="19">
        <f t="shared" si="4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  <c r="AI3" s="19">
        <v>2000</v>
      </c>
      <c r="AJ3" s="19">
        <v>2083</v>
      </c>
      <c r="AK3" s="19">
        <v>2166</v>
      </c>
      <c r="AL3" s="19">
        <v>2249</v>
      </c>
      <c r="AM3" s="19">
        <v>2332</v>
      </c>
      <c r="AN3" s="19">
        <v>2415</v>
      </c>
      <c r="AO3" s="19">
        <v>2498</v>
      </c>
      <c r="AP3" s="19">
        <v>2581</v>
      </c>
      <c r="AQ3" s="19">
        <v>2664</v>
      </c>
      <c r="AR3" s="19">
        <v>2747</v>
      </c>
      <c r="AS3" s="19">
        <v>2830</v>
      </c>
      <c r="AT3" s="19">
        <v>2913</v>
      </c>
      <c r="AU3" s="19">
        <v>3000</v>
      </c>
      <c r="AV3" s="19">
        <v>3083</v>
      </c>
    </row>
    <row r="4" spans="1:48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  <c r="AI4">
        <v>50</v>
      </c>
      <c r="AJ4">
        <v>50</v>
      </c>
      <c r="AK4">
        <v>50</v>
      </c>
      <c r="AL4">
        <v>50</v>
      </c>
      <c r="AM4">
        <v>50</v>
      </c>
      <c r="AN4">
        <v>50</v>
      </c>
      <c r="AO4">
        <v>50</v>
      </c>
      <c r="AP4">
        <v>50</v>
      </c>
      <c r="AQ4">
        <v>50</v>
      </c>
      <c r="AR4">
        <v>50</v>
      </c>
      <c r="AS4">
        <v>50</v>
      </c>
      <c r="AT4">
        <v>50</v>
      </c>
      <c r="AU4">
        <v>50</v>
      </c>
      <c r="AV4">
        <v>50</v>
      </c>
    </row>
    <row r="5" spans="1:48">
      <c r="A5" s="6" t="s">
        <v>11</v>
      </c>
      <c r="B5" s="10">
        <v>190</v>
      </c>
      <c r="C5" s="7">
        <f>B5+10</f>
        <v>200</v>
      </c>
      <c r="D5" s="7">
        <f t="shared" ref="D5:G5" si="5">C5+10</f>
        <v>210</v>
      </c>
      <c r="E5" s="7">
        <f t="shared" si="5"/>
        <v>220</v>
      </c>
      <c r="F5" s="7">
        <f t="shared" si="5"/>
        <v>230</v>
      </c>
      <c r="G5" s="7">
        <f t="shared" si="5"/>
        <v>240</v>
      </c>
      <c r="H5" s="7">
        <f t="shared" ref="H5" si="6">G5+10</f>
        <v>250</v>
      </c>
      <c r="I5" s="7">
        <f t="shared" ref="I5" si="7">H5+10</f>
        <v>260</v>
      </c>
      <c r="J5" s="7">
        <f t="shared" ref="J5" si="8">I5+10</f>
        <v>270</v>
      </c>
      <c r="K5" s="7">
        <f t="shared" ref="K5" si="9">J5+10</f>
        <v>280</v>
      </c>
      <c r="L5" s="7">
        <f t="shared" ref="L5" si="10">K5+10</f>
        <v>290</v>
      </c>
      <c r="M5" s="7">
        <f t="shared" ref="M5" si="11">L5+10</f>
        <v>300</v>
      </c>
      <c r="N5" s="7">
        <f t="shared" ref="N5" si="12">M5+10</f>
        <v>310</v>
      </c>
      <c r="O5" s="7">
        <f t="shared" ref="O5" si="13">N5+10</f>
        <v>320</v>
      </c>
      <c r="P5" s="7">
        <f t="shared" ref="P5" si="14">O5+10</f>
        <v>330</v>
      </c>
      <c r="Q5" s="7">
        <f t="shared" ref="Q5" si="15">P5+10</f>
        <v>340</v>
      </c>
      <c r="R5" s="7">
        <f t="shared" ref="R5" si="16">Q5+10</f>
        <v>350</v>
      </c>
      <c r="S5" s="7">
        <f t="shared" ref="S5" si="17">R5+10</f>
        <v>360</v>
      </c>
      <c r="T5" s="7">
        <f t="shared" ref="T5" si="18">S5+10</f>
        <v>370</v>
      </c>
      <c r="U5" s="7">
        <f t="shared" ref="U5" si="19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  <c r="AI5" s="7">
        <v>225</v>
      </c>
      <c r="AJ5" s="7">
        <v>240</v>
      </c>
      <c r="AK5" s="7">
        <v>255</v>
      </c>
      <c r="AL5" s="7">
        <v>270</v>
      </c>
      <c r="AM5" s="7">
        <v>285</v>
      </c>
      <c r="AN5" s="7">
        <v>300</v>
      </c>
      <c r="AO5" s="7">
        <v>315</v>
      </c>
      <c r="AP5" s="7">
        <v>330</v>
      </c>
      <c r="AQ5" s="7">
        <v>345</v>
      </c>
      <c r="AR5" s="7">
        <v>360</v>
      </c>
      <c r="AS5" s="7">
        <v>375</v>
      </c>
      <c r="AT5" s="7">
        <v>390</v>
      </c>
      <c r="AU5" s="7">
        <v>405</v>
      </c>
      <c r="AV5" s="7">
        <v>420</v>
      </c>
    </row>
    <row r="6" spans="1:48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  <c r="AI6">
        <v>12.5</v>
      </c>
      <c r="AJ6">
        <v>12.5</v>
      </c>
      <c r="AK6">
        <v>12.5</v>
      </c>
      <c r="AL6">
        <v>12.5</v>
      </c>
      <c r="AM6">
        <v>12.5</v>
      </c>
      <c r="AN6">
        <v>12.5</v>
      </c>
      <c r="AO6">
        <v>12.5</v>
      </c>
      <c r="AP6">
        <v>12.5</v>
      </c>
      <c r="AQ6">
        <v>12.5</v>
      </c>
      <c r="AR6">
        <v>12.5</v>
      </c>
      <c r="AS6">
        <v>12.5</v>
      </c>
      <c r="AT6">
        <v>12.5</v>
      </c>
      <c r="AU6">
        <v>12.5</v>
      </c>
      <c r="AV6">
        <v>12.5</v>
      </c>
    </row>
    <row r="7" spans="1:48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  <c r="AI7">
        <v>450</v>
      </c>
      <c r="AJ7">
        <v>450</v>
      </c>
      <c r="AK7">
        <v>450</v>
      </c>
      <c r="AL7">
        <v>450</v>
      </c>
      <c r="AM7">
        <v>450</v>
      </c>
      <c r="AN7">
        <v>450</v>
      </c>
      <c r="AO7">
        <v>450</v>
      </c>
      <c r="AP7">
        <v>450</v>
      </c>
      <c r="AQ7">
        <v>450</v>
      </c>
      <c r="AR7">
        <v>450</v>
      </c>
      <c r="AS7">
        <v>450</v>
      </c>
      <c r="AT7">
        <v>450</v>
      </c>
      <c r="AU7">
        <v>450</v>
      </c>
      <c r="AV7">
        <v>450</v>
      </c>
    </row>
    <row r="8" spans="1:48">
      <c r="A8" s="6" t="s">
        <v>47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  <c r="AI8" s="10">
        <v>38</v>
      </c>
      <c r="AJ8" s="10">
        <v>38</v>
      </c>
      <c r="AK8" s="10">
        <v>38</v>
      </c>
      <c r="AL8" s="10">
        <v>38</v>
      </c>
      <c r="AM8" s="10">
        <v>38</v>
      </c>
      <c r="AN8" s="10">
        <v>38</v>
      </c>
      <c r="AO8" s="10">
        <v>38</v>
      </c>
      <c r="AP8" s="10">
        <v>38</v>
      </c>
      <c r="AQ8" s="10">
        <v>38</v>
      </c>
      <c r="AR8" s="10">
        <v>38</v>
      </c>
      <c r="AS8" s="10">
        <v>38</v>
      </c>
      <c r="AT8" s="10">
        <v>38</v>
      </c>
      <c r="AU8" s="10">
        <v>38</v>
      </c>
      <c r="AV8" s="10">
        <v>38</v>
      </c>
    </row>
    <row r="9" spans="1:48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  <c r="AI9" s="10">
        <v>480</v>
      </c>
      <c r="AJ9" s="10">
        <v>370</v>
      </c>
      <c r="AK9" s="10">
        <v>370</v>
      </c>
      <c r="AL9" s="10">
        <v>370</v>
      </c>
      <c r="AM9" s="10">
        <v>370</v>
      </c>
      <c r="AN9" s="10">
        <v>370</v>
      </c>
      <c r="AO9" s="10">
        <v>370</v>
      </c>
      <c r="AP9" s="10">
        <v>370</v>
      </c>
      <c r="AQ9" s="10">
        <v>370</v>
      </c>
      <c r="AR9" s="10">
        <v>370</v>
      </c>
      <c r="AS9" s="10">
        <v>370</v>
      </c>
      <c r="AT9" s="10">
        <v>370</v>
      </c>
      <c r="AU9" s="10">
        <v>370</v>
      </c>
      <c r="AV9" s="10">
        <v>370</v>
      </c>
    </row>
    <row r="10" spans="1:48">
      <c r="A10" s="6" t="s">
        <v>13</v>
      </c>
      <c r="B10" s="10">
        <f>SUM(B3:B9)</f>
        <v>1622.5</v>
      </c>
      <c r="C10" s="10">
        <f t="shared" ref="C10:X10" si="20">SUM(C3:C9)</f>
        <v>1799.1666666000001</v>
      </c>
      <c r="D10" s="10">
        <f t="shared" si="20"/>
        <v>1975.8333332</v>
      </c>
      <c r="E10" s="10">
        <f t="shared" si="20"/>
        <v>2152.4999997999998</v>
      </c>
      <c r="F10" s="10">
        <f t="shared" si="20"/>
        <v>2329.1666663999999</v>
      </c>
      <c r="G10" s="10">
        <f t="shared" si="20"/>
        <v>2505.833333</v>
      </c>
      <c r="H10" s="10">
        <f t="shared" si="20"/>
        <v>2682.4999996000001</v>
      </c>
      <c r="I10" s="10">
        <f t="shared" si="20"/>
        <v>2859.1666662000002</v>
      </c>
      <c r="J10" s="10">
        <f t="shared" si="20"/>
        <v>3035.8333328000003</v>
      </c>
      <c r="K10" s="10">
        <f t="shared" si="20"/>
        <v>3212.4999994000004</v>
      </c>
      <c r="L10" s="10">
        <f t="shared" si="20"/>
        <v>3486.6666660000005</v>
      </c>
      <c r="M10" s="10">
        <f t="shared" si="20"/>
        <v>3663.3333326000006</v>
      </c>
      <c r="N10" s="10">
        <f t="shared" si="20"/>
        <v>3839.9999992000007</v>
      </c>
      <c r="O10" s="10">
        <f t="shared" si="20"/>
        <v>4016.6666658000008</v>
      </c>
      <c r="P10" s="10">
        <f t="shared" si="20"/>
        <v>4193.3333324000014</v>
      </c>
      <c r="Q10" s="10">
        <f t="shared" si="20"/>
        <v>4369.9999990000015</v>
      </c>
      <c r="R10" s="10">
        <f t="shared" si="20"/>
        <v>4546.6666656000016</v>
      </c>
      <c r="S10" s="10">
        <f t="shared" si="20"/>
        <v>4723.3333322000017</v>
      </c>
      <c r="T10" s="10">
        <f t="shared" si="20"/>
        <v>4899.9999988000018</v>
      </c>
      <c r="U10" s="10">
        <f t="shared" si="20"/>
        <v>5076.6666654000019</v>
      </c>
      <c r="V10" s="10">
        <f t="shared" si="20"/>
        <v>4758.333332000002</v>
      </c>
      <c r="W10" s="10">
        <f t="shared" si="20"/>
        <v>4924.9999986000021</v>
      </c>
      <c r="X10" s="10">
        <f t="shared" si="20"/>
        <v>5257</v>
      </c>
      <c r="Y10" s="10">
        <f t="shared" ref="Y10:AD10" si="21">SUM(Y3:Y9)</f>
        <v>5438</v>
      </c>
      <c r="Z10" s="10">
        <f t="shared" si="21"/>
        <v>1620</v>
      </c>
      <c r="AA10" s="10">
        <f t="shared" si="21"/>
        <v>1802.5</v>
      </c>
      <c r="AB10" s="10">
        <f t="shared" si="21"/>
        <v>1983.5</v>
      </c>
      <c r="AC10" s="10">
        <f t="shared" si="21"/>
        <v>2165.5</v>
      </c>
      <c r="AD10" s="10">
        <f t="shared" si="21"/>
        <v>2347.5</v>
      </c>
      <c r="AE10" s="10">
        <f t="shared" ref="AE10:AJ10" si="22">SUM(AE3:AE9)</f>
        <v>2528.5</v>
      </c>
      <c r="AF10" s="10">
        <f t="shared" si="22"/>
        <v>2710.5</v>
      </c>
      <c r="AG10" s="10">
        <f t="shared" si="22"/>
        <v>2892.5</v>
      </c>
      <c r="AH10" s="10">
        <f t="shared" si="22"/>
        <v>3073.5</v>
      </c>
      <c r="AI10" s="10">
        <f t="shared" si="22"/>
        <v>3255.5</v>
      </c>
      <c r="AJ10" s="10">
        <f t="shared" si="22"/>
        <v>3243.5</v>
      </c>
      <c r="AK10" s="10">
        <f t="shared" ref="AK10:AP10" si="23">SUM(AK3:AK9)</f>
        <v>3341.5</v>
      </c>
      <c r="AL10" s="10">
        <f t="shared" si="23"/>
        <v>3439.5</v>
      </c>
      <c r="AM10" s="10">
        <f t="shared" si="23"/>
        <v>3537.5</v>
      </c>
      <c r="AN10" s="10">
        <f t="shared" si="23"/>
        <v>3635.5</v>
      </c>
      <c r="AO10" s="10">
        <f t="shared" si="23"/>
        <v>3733.5</v>
      </c>
      <c r="AP10" s="10">
        <f t="shared" si="23"/>
        <v>3831.5</v>
      </c>
      <c r="AQ10" s="10">
        <f t="shared" ref="AQ10:AV10" si="24">SUM(AQ3:AQ9)</f>
        <v>3929.5</v>
      </c>
      <c r="AR10" s="10">
        <f t="shared" si="24"/>
        <v>4027.5</v>
      </c>
      <c r="AS10" s="10">
        <f t="shared" si="24"/>
        <v>4125.5</v>
      </c>
      <c r="AT10" s="10">
        <f t="shared" si="24"/>
        <v>4223.5</v>
      </c>
      <c r="AU10" s="10">
        <f t="shared" si="24"/>
        <v>4325.5</v>
      </c>
      <c r="AV10" s="10">
        <f t="shared" si="24"/>
        <v>4423.5</v>
      </c>
    </row>
    <row r="13" spans="1:48" s="9" customFormat="1">
      <c r="A13" s="9" t="s">
        <v>15</v>
      </c>
      <c r="B13" s="9">
        <f t="shared" ref="B13:Z13" si="25">B2</f>
        <v>43100</v>
      </c>
      <c r="C13" s="9">
        <f t="shared" si="25"/>
        <v>43131</v>
      </c>
      <c r="D13" s="9">
        <f t="shared" si="25"/>
        <v>43159</v>
      </c>
      <c r="E13" s="9">
        <f t="shared" si="25"/>
        <v>43187</v>
      </c>
      <c r="F13" s="9">
        <f t="shared" si="25"/>
        <v>43218</v>
      </c>
      <c r="G13" s="9">
        <f t="shared" si="25"/>
        <v>43248</v>
      </c>
      <c r="H13" s="9">
        <f t="shared" si="25"/>
        <v>43279</v>
      </c>
      <c r="I13" s="9">
        <f t="shared" si="25"/>
        <v>43309</v>
      </c>
      <c r="J13" s="9">
        <f t="shared" si="25"/>
        <v>43340</v>
      </c>
      <c r="K13" s="9">
        <f t="shared" si="25"/>
        <v>43371</v>
      </c>
      <c r="L13" s="9">
        <f t="shared" si="25"/>
        <v>43401</v>
      </c>
      <c r="M13" s="9">
        <f t="shared" si="25"/>
        <v>43432</v>
      </c>
      <c r="N13" s="9">
        <f t="shared" si="25"/>
        <v>43462</v>
      </c>
      <c r="O13" s="9">
        <f t="shared" si="25"/>
        <v>43493</v>
      </c>
      <c r="P13" s="9">
        <f t="shared" si="25"/>
        <v>43524</v>
      </c>
      <c r="Q13" s="9">
        <f t="shared" si="25"/>
        <v>43552</v>
      </c>
      <c r="R13" s="9">
        <f t="shared" si="25"/>
        <v>43583</v>
      </c>
      <c r="S13" s="9">
        <f t="shared" si="25"/>
        <v>43613</v>
      </c>
      <c r="T13" s="9">
        <f t="shared" si="25"/>
        <v>43644</v>
      </c>
      <c r="U13" s="9">
        <f t="shared" si="25"/>
        <v>43674</v>
      </c>
      <c r="V13" s="9">
        <f t="shared" si="25"/>
        <v>43705</v>
      </c>
      <c r="W13" s="9">
        <f t="shared" si="25"/>
        <v>43736</v>
      </c>
      <c r="X13" s="9">
        <f t="shared" si="25"/>
        <v>43766</v>
      </c>
      <c r="Y13" s="9">
        <f t="shared" si="25"/>
        <v>43797</v>
      </c>
      <c r="Z13" s="9">
        <f t="shared" si="25"/>
        <v>43827</v>
      </c>
      <c r="AA13" s="9">
        <v>43850</v>
      </c>
      <c r="AB13" s="9">
        <f t="shared" ref="AB13:AG13" si="26">AB2</f>
        <v>43881</v>
      </c>
      <c r="AC13" s="9">
        <f t="shared" si="26"/>
        <v>43910</v>
      </c>
      <c r="AD13" s="9">
        <f t="shared" si="26"/>
        <v>43941</v>
      </c>
      <c r="AE13" s="9">
        <f t="shared" si="26"/>
        <v>43971</v>
      </c>
      <c r="AF13" s="9">
        <f t="shared" si="26"/>
        <v>44002</v>
      </c>
      <c r="AG13" s="9">
        <f t="shared" si="26"/>
        <v>44032</v>
      </c>
      <c r="AH13" s="9">
        <f t="shared" ref="AH13:AM13" si="27">AH2</f>
        <v>44063</v>
      </c>
      <c r="AI13" s="9">
        <f t="shared" si="27"/>
        <v>44094</v>
      </c>
      <c r="AJ13" s="9">
        <f t="shared" si="27"/>
        <v>44124</v>
      </c>
      <c r="AK13" s="9">
        <f t="shared" si="27"/>
        <v>44155</v>
      </c>
      <c r="AL13" s="9">
        <f t="shared" si="27"/>
        <v>44185</v>
      </c>
      <c r="AM13" s="9">
        <f t="shared" si="27"/>
        <v>44216</v>
      </c>
      <c r="AN13" s="9">
        <f t="shared" ref="AN13:AS13" si="28">AN2</f>
        <v>44247</v>
      </c>
      <c r="AO13" s="9">
        <f t="shared" si="28"/>
        <v>44275</v>
      </c>
      <c r="AP13" s="9">
        <f t="shared" si="28"/>
        <v>44306</v>
      </c>
      <c r="AQ13" s="9">
        <f t="shared" si="28"/>
        <v>44336</v>
      </c>
      <c r="AR13" s="9">
        <f t="shared" si="28"/>
        <v>44367</v>
      </c>
      <c r="AS13" s="9">
        <f t="shared" si="28"/>
        <v>44397</v>
      </c>
      <c r="AT13" s="9">
        <f>AT2</f>
        <v>44428</v>
      </c>
      <c r="AU13" s="9">
        <f>AU2</f>
        <v>44459</v>
      </c>
      <c r="AV13" s="9">
        <f>AV2</f>
        <v>44489</v>
      </c>
    </row>
    <row r="14" spans="1:48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  <c r="AI14">
        <v>5164</v>
      </c>
      <c r="AJ14">
        <v>4404</v>
      </c>
      <c r="AK14">
        <v>5359</v>
      </c>
      <c r="AL14">
        <v>5359</v>
      </c>
      <c r="AM14">
        <v>5659</v>
      </c>
      <c r="AN14">
        <v>5959</v>
      </c>
      <c r="AO14">
        <v>6109</v>
      </c>
      <c r="AP14">
        <v>6298</v>
      </c>
      <c r="AQ14">
        <v>7994</v>
      </c>
      <c r="AR14">
        <v>8044</v>
      </c>
      <c r="AS14">
        <v>8444</v>
      </c>
      <c r="AT14">
        <v>8544</v>
      </c>
      <c r="AU14">
        <v>8544</v>
      </c>
      <c r="AV14">
        <v>7794</v>
      </c>
    </row>
    <row r="16" spans="1:48" ht="30">
      <c r="A16" s="7" t="s">
        <v>34</v>
      </c>
      <c r="B16" s="10">
        <f t="shared" ref="B16:S16" si="29">B14-B10</f>
        <v>2126.5</v>
      </c>
      <c r="C16" s="10">
        <f t="shared" si="29"/>
        <v>2101.8333333999999</v>
      </c>
      <c r="D16" s="10">
        <f t="shared" si="29"/>
        <v>2085.1666667999998</v>
      </c>
      <c r="E16" s="10">
        <f t="shared" si="29"/>
        <v>2134.5000002000002</v>
      </c>
      <c r="F16" s="10">
        <f t="shared" si="29"/>
        <v>2111.8333336000001</v>
      </c>
      <c r="G16" s="10">
        <f t="shared" si="29"/>
        <v>1960.166667</v>
      </c>
      <c r="H16" s="10">
        <f t="shared" si="29"/>
        <v>2059.5000003999999</v>
      </c>
      <c r="I16" s="10">
        <f t="shared" si="29"/>
        <v>1917.8333337999998</v>
      </c>
      <c r="J16" s="10">
        <f t="shared" si="29"/>
        <v>1632.1666671999997</v>
      </c>
      <c r="K16" s="10">
        <f t="shared" si="29"/>
        <v>1009.5000005999996</v>
      </c>
      <c r="L16" s="10">
        <f t="shared" si="29"/>
        <v>2838.3333339999995</v>
      </c>
      <c r="M16" s="10">
        <f t="shared" si="29"/>
        <v>2301.6666673999994</v>
      </c>
      <c r="N16" s="10">
        <f t="shared" si="29"/>
        <v>2151.0000007999993</v>
      </c>
      <c r="O16" s="10">
        <f t="shared" si="29"/>
        <v>2009.3333341999992</v>
      </c>
      <c r="P16" s="10">
        <f t="shared" si="29"/>
        <v>2119.6666675999986</v>
      </c>
      <c r="Q16" s="10">
        <f t="shared" si="29"/>
        <v>2196.0000009999985</v>
      </c>
      <c r="R16" s="10">
        <f t="shared" si="29"/>
        <v>2044.3333343999984</v>
      </c>
      <c r="S16" s="10">
        <f t="shared" si="29"/>
        <v>1739.6666677999983</v>
      </c>
      <c r="T16" s="10">
        <f>T14-T10</f>
        <v>1714.0000011999982</v>
      </c>
      <c r="U16" s="10">
        <f t="shared" ref="U16:V16" si="30">U14-U10</f>
        <v>1875.3333345999981</v>
      </c>
      <c r="V16" s="10">
        <f t="shared" si="30"/>
        <v>1599.666667999998</v>
      </c>
      <c r="W16" s="10">
        <f t="shared" ref="W16:AC16" si="31">W14-W10</f>
        <v>1907.0000013999979</v>
      </c>
      <c r="X16" s="10">
        <f t="shared" si="31"/>
        <v>2363</v>
      </c>
      <c r="Y16" s="10">
        <f t="shared" si="31"/>
        <v>2532</v>
      </c>
      <c r="Z16" s="10">
        <f t="shared" si="31"/>
        <v>2700</v>
      </c>
      <c r="AA16" s="10">
        <f t="shared" si="31"/>
        <v>2555.5</v>
      </c>
      <c r="AB16" s="10">
        <f t="shared" si="31"/>
        <v>2704.5</v>
      </c>
      <c r="AC16" s="10">
        <f t="shared" si="31"/>
        <v>2722.5</v>
      </c>
      <c r="AD16" s="10">
        <f t="shared" ref="AD16:AI16" si="32">AD14-AD10</f>
        <v>2540.5</v>
      </c>
      <c r="AE16" s="10">
        <f t="shared" si="32"/>
        <v>2459.5</v>
      </c>
      <c r="AF16" s="10">
        <f t="shared" si="32"/>
        <v>2302.5</v>
      </c>
      <c r="AG16" s="10">
        <f t="shared" si="32"/>
        <v>1670.5</v>
      </c>
      <c r="AH16" s="10">
        <f t="shared" si="32"/>
        <v>1789.5</v>
      </c>
      <c r="AI16" s="10">
        <f t="shared" si="32"/>
        <v>1908.5</v>
      </c>
      <c r="AJ16" s="10">
        <f t="shared" ref="AJ16:AO16" si="33">AJ14-AJ10</f>
        <v>1160.5</v>
      </c>
      <c r="AK16" s="10">
        <f t="shared" si="33"/>
        <v>2017.5</v>
      </c>
      <c r="AL16" s="10">
        <f t="shared" si="33"/>
        <v>1919.5</v>
      </c>
      <c r="AM16" s="10">
        <f t="shared" si="33"/>
        <v>2121.5</v>
      </c>
      <c r="AN16" s="10">
        <f t="shared" si="33"/>
        <v>2323.5</v>
      </c>
      <c r="AO16" s="10">
        <f t="shared" si="33"/>
        <v>2375.5</v>
      </c>
      <c r="AP16" s="10">
        <f t="shared" ref="AP16:AU16" si="34">AP14-AP10</f>
        <v>2466.5</v>
      </c>
      <c r="AQ16" s="10">
        <f t="shared" si="34"/>
        <v>4064.5</v>
      </c>
      <c r="AR16" s="10">
        <f t="shared" si="34"/>
        <v>4016.5</v>
      </c>
      <c r="AS16" s="10">
        <f t="shared" si="34"/>
        <v>4318.5</v>
      </c>
      <c r="AT16" s="10">
        <f t="shared" si="34"/>
        <v>4320.5</v>
      </c>
      <c r="AU16" s="10">
        <f t="shared" si="34"/>
        <v>4218.5</v>
      </c>
      <c r="AV16" s="10">
        <f>AV14-AV10</f>
        <v>3370.5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Treasurer's Report</vt:lpstr>
      <vt:lpstr>Budget vs. Actual</vt:lpstr>
      <vt:lpstr>Graph-Needs vs. Actual</vt:lpstr>
      <vt:lpstr>Financial Needs for Region</vt:lpstr>
    </vt:vector>
  </TitlesOfParts>
  <Company>R Dockus Jewelry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Kevin Adkins</cp:lastModifiedBy>
  <cp:lastPrinted>2020-05-03T03:30:37Z</cp:lastPrinted>
  <dcterms:created xsi:type="dcterms:W3CDTF">2011-11-12T00:22:02Z</dcterms:created>
  <dcterms:modified xsi:type="dcterms:W3CDTF">2021-10-30T18:45:46Z</dcterms:modified>
</cp:coreProperties>
</file>