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vinadkins/Desktop/Treasurer's Reports/"/>
    </mc:Choice>
  </mc:AlternateContent>
  <xr:revisionPtr revIDLastSave="0" documentId="13_ncr:1_{2339F844-DD83-094F-B58D-248B6F892B20}" xr6:coauthVersionLast="45" xr6:coauthVersionMax="45" xr10:uidLastSave="{00000000-0000-0000-0000-000000000000}"/>
  <bookViews>
    <workbookView xWindow="1640" yWindow="460" windowWidth="25600" windowHeight="1570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16" i="2" l="1"/>
  <c r="AZ13" i="2"/>
  <c r="AZ10" i="2"/>
  <c r="AZ2" i="2"/>
  <c r="AY16" i="2" l="1"/>
  <c r="AY13" i="2"/>
  <c r="AY10" i="2"/>
  <c r="AY2" i="2"/>
  <c r="AX10" i="2" l="1"/>
  <c r="AX16" i="2" s="1"/>
  <c r="AW10" i="2" l="1"/>
  <c r="AW16" i="2" s="1"/>
  <c r="AV10" i="2"/>
  <c r="AV16" i="2" s="1"/>
  <c r="AU10" i="2"/>
  <c r="AU16" i="2" s="1"/>
  <c r="AT10" i="2"/>
  <c r="AT16" i="2" s="1"/>
  <c r="AS10" i="2"/>
  <c r="AS16" i="2" s="1"/>
  <c r="AR10" i="2"/>
  <c r="AR16" i="2" s="1"/>
  <c r="AQ10" i="2"/>
  <c r="AQ16" i="2" s="1"/>
  <c r="AP10" i="2"/>
  <c r="AP16" i="2" s="1"/>
  <c r="AO10" i="2"/>
  <c r="AO16" i="2" s="1"/>
  <c r="AN10" i="2"/>
  <c r="AN16" i="2" s="1"/>
  <c r="AM10" i="2"/>
  <c r="AM16" i="2"/>
  <c r="AL10" i="2"/>
  <c r="AL16" i="2" s="1"/>
  <c r="AK10" i="2"/>
  <c r="AK16" i="2"/>
  <c r="AJ10" i="2"/>
  <c r="AJ16" i="2" s="1"/>
  <c r="AI10" i="2"/>
  <c r="AI16" i="2" s="1"/>
  <c r="AH10" i="2"/>
  <c r="AH16" i="2" s="1"/>
  <c r="AG10" i="2"/>
  <c r="AG16" i="2" s="1"/>
  <c r="AF10" i="2"/>
  <c r="AF16" i="2" s="1"/>
  <c r="AE10" i="2"/>
  <c r="AE16" i="2" s="1"/>
  <c r="AD10" i="2"/>
  <c r="AD16" i="2" s="1"/>
  <c r="AC10" i="2"/>
  <c r="AC16" i="2" s="1"/>
  <c r="AB10" i="2"/>
  <c r="AB16" i="2" s="1"/>
  <c r="AB2" i="2"/>
  <c r="AC2" i="2" s="1"/>
  <c r="AA10" i="2"/>
  <c r="AA16" i="2" s="1"/>
  <c r="Y10" i="2"/>
  <c r="Y16" i="2" s="1"/>
  <c r="X10" i="2"/>
  <c r="X16" i="2" s="1"/>
  <c r="E18" i="4"/>
  <c r="F18" i="4" s="1"/>
  <c r="D18" i="4"/>
  <c r="F17" i="4"/>
  <c r="F15" i="4"/>
  <c r="F14" i="4"/>
  <c r="F13" i="4"/>
  <c r="F11" i="4"/>
  <c r="F10" i="4"/>
  <c r="F9" i="4"/>
  <c r="E7" i="4"/>
  <c r="D7" i="4"/>
  <c r="C18" i="1"/>
  <c r="F6" i="4"/>
  <c r="F5" i="4"/>
  <c r="C3" i="2"/>
  <c r="D3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C26" i="1"/>
  <c r="C2" i="2"/>
  <c r="C13" i="2" s="1"/>
  <c r="C40" i="1"/>
  <c r="B13" i="2"/>
  <c r="B10" i="2"/>
  <c r="B16" i="2"/>
  <c r="Z10" i="2"/>
  <c r="Z16" i="2" s="1"/>
  <c r="C28" i="1" l="1"/>
  <c r="C42" i="1" s="1"/>
  <c r="C10" i="2"/>
  <c r="C16" i="2" s="1"/>
  <c r="F7" i="4"/>
  <c r="AC13" i="2"/>
  <c r="AD2" i="2"/>
  <c r="D10" i="2"/>
  <c r="D16" i="2" s="1"/>
  <c r="E3" i="2"/>
  <c r="AB13" i="2"/>
  <c r="D2" i="2"/>
  <c r="AE2" i="2" l="1"/>
  <c r="AD13" i="2"/>
  <c r="E2" i="2"/>
  <c r="D13" i="2"/>
  <c r="E10" i="2"/>
  <c r="E16" i="2" s="1"/>
  <c r="F3" i="2"/>
  <c r="F10" i="2" l="1"/>
  <c r="F16" i="2" s="1"/>
  <c r="G3" i="2"/>
  <c r="F2" i="2"/>
  <c r="E13" i="2"/>
  <c r="AE13" i="2"/>
  <c r="AF2" i="2"/>
  <c r="G2" i="2" l="1"/>
  <c r="F13" i="2"/>
  <c r="AG2" i="2"/>
  <c r="AF13" i="2"/>
  <c r="G10" i="2"/>
  <c r="G16" i="2" s="1"/>
  <c r="H3" i="2"/>
  <c r="AG13" i="2" l="1"/>
  <c r="AH2" i="2"/>
  <c r="H10" i="2"/>
  <c r="H16" i="2" s="1"/>
  <c r="I3" i="2"/>
  <c r="H2" i="2"/>
  <c r="G13" i="2"/>
  <c r="J3" i="2" l="1"/>
  <c r="I10" i="2"/>
  <c r="I16" i="2" s="1"/>
  <c r="H13" i="2"/>
  <c r="I2" i="2"/>
  <c r="AI2" i="2"/>
  <c r="AH13" i="2"/>
  <c r="AI13" i="2" l="1"/>
  <c r="AJ2" i="2"/>
  <c r="I13" i="2"/>
  <c r="J2" i="2"/>
  <c r="K3" i="2"/>
  <c r="J10" i="2"/>
  <c r="J16" i="2" s="1"/>
  <c r="L3" i="2" l="1"/>
  <c r="K10" i="2"/>
  <c r="K16" i="2" s="1"/>
  <c r="J13" i="2"/>
  <c r="K2" i="2"/>
  <c r="AK2" i="2"/>
  <c r="AJ13" i="2"/>
  <c r="AL2" i="2" l="1"/>
  <c r="AK13" i="2"/>
  <c r="K13" i="2"/>
  <c r="L2" i="2"/>
  <c r="M3" i="2"/>
  <c r="L10" i="2"/>
  <c r="L16" i="2" s="1"/>
  <c r="M10" i="2" l="1"/>
  <c r="M16" i="2" s="1"/>
  <c r="N3" i="2"/>
  <c r="M2" i="2"/>
  <c r="L13" i="2"/>
  <c r="AM2" i="2"/>
  <c r="AL13" i="2"/>
  <c r="AN2" i="2" l="1"/>
  <c r="AM13" i="2"/>
  <c r="N10" i="2"/>
  <c r="N16" i="2" s="1"/>
  <c r="O3" i="2"/>
  <c r="N2" i="2"/>
  <c r="M13" i="2"/>
  <c r="O10" i="2" l="1"/>
  <c r="O16" i="2" s="1"/>
  <c r="P3" i="2"/>
  <c r="O2" i="2"/>
  <c r="N13" i="2"/>
  <c r="AN13" i="2"/>
  <c r="AO2" i="2"/>
  <c r="AO13" i="2" l="1"/>
  <c r="AP2" i="2"/>
  <c r="P2" i="2"/>
  <c r="O13" i="2"/>
  <c r="Q3" i="2"/>
  <c r="P10" i="2"/>
  <c r="P16" i="2" s="1"/>
  <c r="R3" i="2" l="1"/>
  <c r="Q10" i="2"/>
  <c r="Q16" i="2" s="1"/>
  <c r="P13" i="2"/>
  <c r="Q2" i="2"/>
  <c r="AQ2" i="2"/>
  <c r="AP13" i="2"/>
  <c r="AQ13" i="2" l="1"/>
  <c r="AR2" i="2"/>
  <c r="R2" i="2"/>
  <c r="Q13" i="2"/>
  <c r="S3" i="2"/>
  <c r="R10" i="2"/>
  <c r="R16" i="2" s="1"/>
  <c r="R13" i="2" l="1"/>
  <c r="S2" i="2"/>
  <c r="S10" i="2"/>
  <c r="S16" i="2" s="1"/>
  <c r="T3" i="2"/>
  <c r="AS2" i="2"/>
  <c r="AR13" i="2"/>
  <c r="AS13" i="2" l="1"/>
  <c r="AT2" i="2"/>
  <c r="T10" i="2"/>
  <c r="T16" i="2" s="1"/>
  <c r="U3" i="2"/>
  <c r="S13" i="2"/>
  <c r="T2" i="2"/>
  <c r="T13" i="2" l="1"/>
  <c r="U2" i="2"/>
  <c r="U10" i="2"/>
  <c r="U16" i="2" s="1"/>
  <c r="V3" i="2"/>
  <c r="AU2" i="2"/>
  <c r="AT13" i="2"/>
  <c r="AU13" i="2" l="1"/>
  <c r="AV2" i="2"/>
  <c r="W3" i="2"/>
  <c r="W10" i="2" s="1"/>
  <c r="W16" i="2" s="1"/>
  <c r="V10" i="2"/>
  <c r="V16" i="2" s="1"/>
  <c r="U13" i="2"/>
  <c r="V2" i="2"/>
  <c r="V13" i="2" l="1"/>
  <c r="W2" i="2"/>
  <c r="AW2" i="2"/>
  <c r="AV13" i="2"/>
  <c r="AW13" i="2" l="1"/>
  <c r="AX2" i="2"/>
  <c r="AX13" i="2" s="1"/>
  <c r="W13" i="2"/>
  <c r="X2" i="2"/>
  <c r="Y2" i="2" l="1"/>
  <c r="X13" i="2"/>
  <c r="Z2" i="2" l="1"/>
  <c r="Z13" i="2" s="1"/>
  <c r="Y13" i="2"/>
</calcChain>
</file>

<file path=xl/sharedStrings.xml><?xml version="1.0" encoding="utf-8"?>
<sst xmlns="http://schemas.openxmlformats.org/spreadsheetml/2006/main" count="76" uniqueCount="62">
  <si>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</si>
  <si>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</si>
  <si>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</si>
  <si>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</si>
  <si>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</si>
  <si>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</si>
  <si>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</si>
  <si>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</si>
  <si>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</si>
  <si>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</si>
  <si>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</si>
  <si>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</si>
  <si>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</si>
  <si>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</si>
  <si>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</si>
  <si>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</si>
  <si>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</si>
  <si>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</si>
  <si>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</si>
  <si>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</si>
  <si>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</si>
  <si>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</si>
  <si>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</si>
  <si>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</si>
  <si>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</si>
  <si>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</si>
  <si>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</si>
  <si>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</si>
  <si>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</si>
  <si>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</si>
  <si>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</si>
  <si>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</si>
  <si>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</si>
  <si>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</si>
  <si>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</si>
  <si>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</si>
  <si>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</si>
  <si>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</si>
  <si>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</si>
  <si>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</si>
  <si>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</si>
  <si>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</si>
  <si>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</si>
  <si>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</si>
  <si>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</si>
  <si>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</si>
  <si>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</si>
  <si>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</si>
  <si>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</si>
  <si>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</si>
  <si>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</si>
  <si>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</si>
  <si>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</si>
  <si>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</si>
  <si>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This number represents the amount that we should have set aside to send our Delegate and Alternate Delegate to the 2023 WSC. Total cost is estimated to be $4000 for the 2 year period which is equivalent to $83.33/mo.  This cost represents the number of months since Dec, 2020 times $83.33/mo. An additional 3 months is also added to this item as a reserve.</t>
  </si>
  <si>
    <t>Agrees with Bank Balance</t>
  </si>
  <si>
    <t>Account Activity &amp; Budget to Actual Comparison - FY 2022*</t>
  </si>
  <si>
    <t>* - FY2021 runs from 10/1/2021 until 9/30/2022</t>
  </si>
  <si>
    <t>General Fund Starting Balance - 2/1/2022</t>
  </si>
  <si>
    <t>General Fund Ending Balance - 2/28/2022</t>
  </si>
  <si>
    <t>Donation - Wisconsin Area</t>
  </si>
  <si>
    <t>Donation - Leawood,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</si>
</sst>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7" fillId="0" borderId="0" xfId="0" applyFont="1"/>
    <xf numFmtId="0" fontId="1" fillId="0" borderId="0" xfId="0" applyFont="1" applyAlignment="1">
      <alignment horizontal="left" wrapText="1" inden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1839448"/>
        <c:axId val="-2062093720"/>
        <c:extLst/>
      </c:lineChart>
      <c:dateAx>
        <c:axId val="-204183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2093720"/>
        <c:crosses val="autoZero"/>
        <c:auto val="1"/>
        <c:lblOffset val="100"/>
        <c:baseTimeUnit val="days"/>
      </c:dateAx>
      <c:valAx>
        <c:axId val="-206209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18394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zoomScaleNormal="100" workbookViewId="0">
      <selection activeCell="B17" sqref="B17"/>
    </sheetView>
  </sheetViews>
  <sheetFormatPr baseColWidth="10" defaultColWidth="11" defaultRowHeight="16" x14ac:dyDescent="0.2"/>
  <cols>
    <col min="1" max="1" width="57.6640625" customWidth="1"/>
    <col min="2" max="2" width="12.1640625" bestFit="1" customWidth="1"/>
    <col min="3" max="3" width="15.33203125" customWidth="1"/>
    <col min="4" max="4" width="46.6640625" style="7" customWidth="1"/>
  </cols>
  <sheetData>
    <row r="1" spans="1:4" ht="23.25" customHeight="1" x14ac:dyDescent="0.25">
      <c r="A1" s="84" t="s">
        <v>0</v>
      </c>
      <c r="B1" s="84"/>
      <c r="C1" s="84"/>
      <c r="D1" s="84"/>
    </row>
    <row r="2" spans="1:4" ht="23.25" customHeight="1" x14ac:dyDescent="0.25">
      <c r="A2" s="84" t="s">
        <v>1</v>
      </c>
      <c r="B2" s="84"/>
      <c r="C2" s="84"/>
      <c r="D2" s="84"/>
    </row>
    <row r="3" spans="1:4" ht="23.25" customHeight="1" x14ac:dyDescent="0.25">
      <c r="A3" s="85">
        <v>44620</v>
      </c>
      <c r="B3" s="85"/>
      <c r="C3" s="85"/>
      <c r="D3" s="85"/>
    </row>
    <row r="4" spans="1:4" x14ac:dyDescent="0.2">
      <c r="A4" s="2"/>
      <c r="B4" s="2"/>
      <c r="C4" s="3"/>
    </row>
    <row r="5" spans="1:4" ht="22" thickBot="1" x14ac:dyDescent="0.25">
      <c r="A5" s="13" t="s">
        <v>58</v>
      </c>
      <c r="B5" s="4"/>
      <c r="C5" s="14">
        <v>8167.87</v>
      </c>
      <c r="D5" s="21" t="s">
        <v>14</v>
      </c>
    </row>
    <row r="6" spans="1:4" ht="17" thickTop="1" x14ac:dyDescent="0.2">
      <c r="A6" s="2"/>
      <c r="B6" s="4"/>
      <c r="C6" s="5"/>
    </row>
    <row r="7" spans="1:4" x14ac:dyDescent="0.2">
      <c r="A7" s="11" t="s">
        <v>2</v>
      </c>
      <c r="B7" s="4"/>
      <c r="C7" s="5"/>
    </row>
    <row r="8" spans="1:4" x14ac:dyDescent="0.2">
      <c r="A8" s="74" t="s">
        <v>60</v>
      </c>
      <c r="B8" s="75">
        <v>50</v>
      </c>
      <c r="C8" s="76"/>
    </row>
    <row r="9" spans="1:4" x14ac:dyDescent="0.2">
      <c r="A9" s="74" t="s">
        <v>61</v>
      </c>
      <c r="B9" s="75">
        <v>50</v>
      </c>
      <c r="C9" s="76"/>
    </row>
    <row r="10" spans="1:4" ht="16" customHeight="1" x14ac:dyDescent="0.2">
      <c r="A10" s="74" t="s">
        <v>60</v>
      </c>
      <c r="B10" s="75">
        <v>50</v>
      </c>
      <c r="C10" s="76"/>
    </row>
    <row r="11" spans="1:4" ht="16" customHeight="1" x14ac:dyDescent="0.2">
      <c r="A11" s="74"/>
      <c r="B11" s="75"/>
      <c r="C11" s="76"/>
    </row>
    <row r="12" spans="1:4" ht="14" customHeight="1" x14ac:dyDescent="0.2">
      <c r="A12" s="74"/>
      <c r="B12" s="75"/>
      <c r="C12" s="76"/>
    </row>
    <row r="13" spans="1:4" ht="16" customHeight="1" x14ac:dyDescent="0.2">
      <c r="A13" s="74"/>
      <c r="B13" s="75"/>
      <c r="C13" s="76"/>
    </row>
    <row r="14" spans="1:4" ht="16" customHeight="1" x14ac:dyDescent="0.2">
      <c r="A14" s="74"/>
      <c r="B14" s="75"/>
      <c r="C14" s="76"/>
    </row>
    <row r="15" spans="1:4" ht="15" customHeight="1" x14ac:dyDescent="0.2">
      <c r="A15" s="74"/>
      <c r="B15" s="75"/>
      <c r="C15" s="76"/>
    </row>
    <row r="16" spans="1:4" ht="16" customHeight="1" x14ac:dyDescent="0.2">
      <c r="A16" s="67" t="s">
        <v>49</v>
      </c>
      <c r="B16" s="66">
        <v>0.03</v>
      </c>
      <c r="C16" s="5"/>
    </row>
    <row r="17" spans="1:4" x14ac:dyDescent="0.2">
      <c r="A17" s="64"/>
      <c r="B17" s="65"/>
      <c r="C17" s="5"/>
    </row>
    <row r="18" spans="1:4" x14ac:dyDescent="0.2">
      <c r="A18" s="8" t="s">
        <v>4</v>
      </c>
      <c r="B18" s="16"/>
      <c r="C18" s="5">
        <f>SUM(B8:B17)</f>
        <v>150.03</v>
      </c>
      <c r="D18" s="20"/>
    </row>
    <row r="19" spans="1:4" x14ac:dyDescent="0.2">
      <c r="A19" s="2"/>
      <c r="B19" s="12"/>
      <c r="C19" s="5"/>
    </row>
    <row r="20" spans="1:4" x14ac:dyDescent="0.2">
      <c r="C20" s="5"/>
    </row>
    <row r="21" spans="1:4" x14ac:dyDescent="0.2">
      <c r="A21" s="11" t="s">
        <v>3</v>
      </c>
      <c r="B21" s="12"/>
      <c r="C21" s="5"/>
    </row>
    <row r="22" spans="1:4" x14ac:dyDescent="0.2">
      <c r="A22" s="80"/>
      <c r="B22" s="69"/>
      <c r="D22" s="77"/>
    </row>
    <row r="23" spans="1:4" x14ac:dyDescent="0.2">
      <c r="A23" s="74"/>
      <c r="B23" s="69"/>
      <c r="D23" s="77"/>
    </row>
    <row r="24" spans="1:4" x14ac:dyDescent="0.2">
      <c r="A24" s="78"/>
      <c r="B24" s="69"/>
      <c r="D24" s="77"/>
    </row>
    <row r="25" spans="1:4" x14ac:dyDescent="0.2">
      <c r="A25" s="79"/>
      <c r="B25" s="63"/>
      <c r="C25" s="5"/>
    </row>
    <row r="26" spans="1:4" x14ac:dyDescent="0.2">
      <c r="A26" s="8" t="s">
        <v>5</v>
      </c>
      <c r="B26" s="4"/>
      <c r="C26" s="5">
        <f>SUM(B22:B25)</f>
        <v>0</v>
      </c>
    </row>
    <row r="27" spans="1:4" ht="16.5" customHeight="1" thickBot="1" x14ac:dyDescent="0.25">
      <c r="A27" s="18"/>
      <c r="B27" s="15"/>
      <c r="C27" s="22"/>
    </row>
    <row r="28" spans="1:4" ht="21" thickTop="1" x14ac:dyDescent="0.2">
      <c r="A28" s="13" t="s">
        <v>59</v>
      </c>
      <c r="B28" s="15"/>
      <c r="C28" s="17">
        <f>C5+C18-C26</f>
        <v>8317.9</v>
      </c>
      <c r="D28" s="7" t="s">
        <v>55</v>
      </c>
    </row>
    <row r="29" spans="1:4" ht="20" x14ac:dyDescent="0.2">
      <c r="A29" s="41"/>
      <c r="B29" s="15"/>
      <c r="C29" s="17"/>
      <c r="D29" s="81"/>
    </row>
    <row r="30" spans="1:4" ht="20" x14ac:dyDescent="0.2">
      <c r="A30" s="48"/>
      <c r="B30" s="15"/>
      <c r="C30" s="17"/>
      <c r="D30" s="47"/>
    </row>
    <row r="32" spans="1:4" ht="21" x14ac:dyDescent="0.2">
      <c r="A32" s="37" t="s">
        <v>31</v>
      </c>
      <c r="B32" s="26"/>
      <c r="C32" s="27"/>
    </row>
    <row r="33" spans="1:4" ht="98" x14ac:dyDescent="0.2">
      <c r="A33" s="31" t="s">
        <v>12</v>
      </c>
      <c r="B33" s="35"/>
      <c r="C33" s="68">
        <v>3415</v>
      </c>
      <c r="D33" s="33" t="s">
        <v>54</v>
      </c>
    </row>
    <row r="34" spans="1:4" ht="24.75" customHeight="1" x14ac:dyDescent="0.2">
      <c r="A34" s="31" t="s">
        <v>6</v>
      </c>
      <c r="B34" s="35"/>
      <c r="C34" s="32">
        <v>50</v>
      </c>
      <c r="D34" s="33" t="s">
        <v>26</v>
      </c>
    </row>
    <row r="35" spans="1:4" ht="84" x14ac:dyDescent="0.2">
      <c r="A35" s="31" t="s">
        <v>22</v>
      </c>
      <c r="B35" s="35"/>
      <c r="C35" s="32">
        <v>480</v>
      </c>
      <c r="D35" s="33" t="s">
        <v>53</v>
      </c>
    </row>
    <row r="36" spans="1:4" ht="28" x14ac:dyDescent="0.2">
      <c r="A36" s="31" t="s">
        <v>7</v>
      </c>
      <c r="B36" s="35"/>
      <c r="C36" s="32">
        <v>12.5</v>
      </c>
      <c r="D36" s="33" t="s">
        <v>26</v>
      </c>
    </row>
    <row r="37" spans="1:4" ht="42" x14ac:dyDescent="0.2">
      <c r="A37" s="31" t="s">
        <v>27</v>
      </c>
      <c r="B37" s="35"/>
      <c r="C37" s="32">
        <v>450</v>
      </c>
      <c r="D37" s="33" t="s">
        <v>28</v>
      </c>
    </row>
    <row r="38" spans="1:4" ht="28" x14ac:dyDescent="0.2">
      <c r="A38" s="52" t="s">
        <v>47</v>
      </c>
      <c r="B38" s="35"/>
      <c r="C38" s="32">
        <v>37.5</v>
      </c>
      <c r="D38" s="33" t="s">
        <v>26</v>
      </c>
    </row>
    <row r="39" spans="1:4" ht="29" x14ac:dyDescent="0.2">
      <c r="A39" s="31" t="s">
        <v>9</v>
      </c>
      <c r="B39" s="35"/>
      <c r="C39" s="32">
        <v>370</v>
      </c>
      <c r="D39" s="34" t="s">
        <v>52</v>
      </c>
    </row>
    <row r="40" spans="1:4" ht="21" x14ac:dyDescent="0.2">
      <c r="A40" s="38" t="s">
        <v>29</v>
      </c>
      <c r="B40" s="35"/>
      <c r="C40" s="40">
        <f>SUM(C33:C39)</f>
        <v>4815</v>
      </c>
      <c r="D40" s="36"/>
    </row>
    <row r="41" spans="1:4" x14ac:dyDescent="0.2">
      <c r="A41" s="28"/>
      <c r="B41" s="35"/>
      <c r="C41" s="29"/>
      <c r="D41" s="28"/>
    </row>
    <row r="42" spans="1:4" ht="42" x14ac:dyDescent="0.2">
      <c r="A42" s="39" t="s">
        <v>32</v>
      </c>
      <c r="B42" s="35"/>
      <c r="C42" s="17">
        <f>C28-C40</f>
        <v>3502.8999999999996</v>
      </c>
      <c r="D42" s="34" t="s">
        <v>30</v>
      </c>
    </row>
    <row r="43" spans="1:4" ht="15.75" customHeight="1" x14ac:dyDescent="0.2">
      <c r="A43" s="39"/>
      <c r="B43" s="35"/>
      <c r="C43" s="17"/>
      <c r="D43" s="34"/>
    </row>
    <row r="44" spans="1:4" ht="81" customHeight="1" x14ac:dyDescent="0.2">
      <c r="A44" s="82" t="s">
        <v>50</v>
      </c>
      <c r="B44" s="83"/>
      <c r="C44" s="83"/>
      <c r="D44" s="83"/>
    </row>
    <row r="45" spans="1:4" x14ac:dyDescent="0.2">
      <c r="B45" s="1"/>
      <c r="C45" s="1"/>
    </row>
    <row r="46" spans="1:4" x14ac:dyDescent="0.2">
      <c r="B46" s="1"/>
      <c r="C46" s="1"/>
    </row>
    <row r="47" spans="1:4" x14ac:dyDescent="0.2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21" sqref="E21"/>
    </sheetView>
  </sheetViews>
  <sheetFormatPr baseColWidth="10" defaultColWidth="8.83203125" defaultRowHeight="16" x14ac:dyDescent="0.2"/>
  <cols>
    <col min="1" max="2" width="8.83203125" style="23"/>
    <col min="3" max="3" width="39.83203125" style="23" customWidth="1"/>
    <col min="4" max="4" width="13.1640625" style="23" customWidth="1"/>
    <col min="5" max="6" width="13.33203125" style="23" customWidth="1"/>
    <col min="7" max="7" width="51.83203125" style="23" customWidth="1"/>
    <col min="8" max="16384" width="8.83203125" style="23"/>
  </cols>
  <sheetData>
    <row r="1" spans="1:8" ht="21" customHeight="1" x14ac:dyDescent="0.2">
      <c r="A1" s="53"/>
      <c r="B1" s="53"/>
      <c r="C1" s="53"/>
      <c r="D1" s="53"/>
      <c r="E1" s="53"/>
      <c r="F1" s="53"/>
      <c r="G1" s="53"/>
      <c r="H1" s="24"/>
    </row>
    <row r="2" spans="1:8" ht="20" customHeight="1" x14ac:dyDescent="0.2">
      <c r="A2" s="42"/>
      <c r="B2" s="86" t="s">
        <v>56</v>
      </c>
      <c r="C2" s="86"/>
      <c r="D2" s="86"/>
      <c r="E2" s="86"/>
      <c r="F2" s="86"/>
      <c r="G2" s="41"/>
    </row>
    <row r="3" spans="1:8" s="25" customFormat="1" ht="43.5" customHeight="1" x14ac:dyDescent="0.35">
      <c r="A3" s="45"/>
      <c r="B3" s="54"/>
      <c r="C3" s="55"/>
      <c r="D3" s="56"/>
      <c r="E3" s="56"/>
      <c r="F3" s="57"/>
      <c r="G3" s="44"/>
    </row>
    <row r="4" spans="1:8" ht="44" customHeight="1" x14ac:dyDescent="0.35">
      <c r="A4" s="42"/>
      <c r="B4" s="60" t="s">
        <v>44</v>
      </c>
      <c r="C4" s="43" t="s">
        <v>16</v>
      </c>
      <c r="D4" s="44" t="s">
        <v>51</v>
      </c>
      <c r="E4" s="44" t="s">
        <v>45</v>
      </c>
      <c r="F4" s="44" t="s">
        <v>46</v>
      </c>
      <c r="G4" s="41"/>
    </row>
    <row r="5" spans="1:8" ht="20.25" customHeight="1" x14ac:dyDescent="0.2">
      <c r="A5" s="42"/>
      <c r="B5" s="56" t="s">
        <v>35</v>
      </c>
      <c r="C5" s="55" t="s">
        <v>17</v>
      </c>
      <c r="D5" s="57">
        <v>3150</v>
      </c>
      <c r="E5" s="72">
        <v>1400.1</v>
      </c>
      <c r="F5" s="71">
        <f>SUM(E5-D5)</f>
        <v>-1749.9</v>
      </c>
      <c r="G5" s="41"/>
    </row>
    <row r="6" spans="1:8" ht="20.25" customHeight="1" thickBot="1" x14ac:dyDescent="0.25">
      <c r="A6" s="42"/>
      <c r="B6" s="56" t="s">
        <v>36</v>
      </c>
      <c r="C6" s="55" t="s">
        <v>18</v>
      </c>
      <c r="D6" s="61">
        <v>600</v>
      </c>
      <c r="E6" s="58">
        <v>600</v>
      </c>
      <c r="F6" s="61">
        <f>SUM(E6-D6)</f>
        <v>0</v>
      </c>
      <c r="G6" s="41"/>
    </row>
    <row r="7" spans="1:8" ht="20.25" customHeight="1" thickTop="1" x14ac:dyDescent="0.2">
      <c r="A7" s="42"/>
      <c r="B7" s="56"/>
      <c r="C7" s="59" t="s">
        <v>19</v>
      </c>
      <c r="D7" s="57">
        <f>SUM(D5+D6)</f>
        <v>3750</v>
      </c>
      <c r="E7" s="70">
        <f>SUM(E5+E6)</f>
        <v>2000.1</v>
      </c>
      <c r="F7" s="70">
        <f>SUM(E7-D7)</f>
        <v>-1749.9</v>
      </c>
      <c r="G7" s="41"/>
    </row>
    <row r="8" spans="1:8" ht="21" customHeight="1" x14ac:dyDescent="0.2">
      <c r="A8" s="46"/>
      <c r="B8" s="56"/>
      <c r="C8" s="55"/>
      <c r="D8" s="57"/>
      <c r="E8" s="56"/>
      <c r="F8" s="57"/>
      <c r="G8" s="49"/>
    </row>
    <row r="9" spans="1:8" ht="17" x14ac:dyDescent="0.2">
      <c r="A9" s="42"/>
      <c r="B9" s="56" t="s">
        <v>37</v>
      </c>
      <c r="C9" s="55" t="s">
        <v>20</v>
      </c>
      <c r="D9" s="57">
        <v>1000</v>
      </c>
      <c r="E9" s="56">
        <v>0</v>
      </c>
      <c r="F9" s="70">
        <f t="shared" ref="F9:F18" si="0">SUM(E9-D9)</f>
        <v>-1000</v>
      </c>
      <c r="G9" s="41"/>
    </row>
    <row r="10" spans="1:8" ht="17" x14ac:dyDescent="0.2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 ht="17" x14ac:dyDescent="0.2">
      <c r="A11" s="42"/>
      <c r="B11" s="56" t="s">
        <v>39</v>
      </c>
      <c r="C11" s="55" t="s">
        <v>21</v>
      </c>
      <c r="D11" s="57">
        <v>25</v>
      </c>
      <c r="E11" s="72">
        <v>-0.15</v>
      </c>
      <c r="F11" s="57">
        <f t="shared" si="0"/>
        <v>-25.15</v>
      </c>
      <c r="G11" s="41"/>
    </row>
    <row r="12" spans="1:8" ht="17" x14ac:dyDescent="0.2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 ht="17" x14ac:dyDescent="0.2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 ht="17" x14ac:dyDescent="0.2">
      <c r="A14" s="42"/>
      <c r="B14" s="56" t="s">
        <v>42</v>
      </c>
      <c r="C14" s="55" t="s">
        <v>8</v>
      </c>
      <c r="D14" s="57">
        <v>1800</v>
      </c>
      <c r="E14" s="56">
        <v>127</v>
      </c>
      <c r="F14" s="57">
        <f t="shared" si="0"/>
        <v>-1673</v>
      </c>
      <c r="G14" s="50"/>
    </row>
    <row r="15" spans="1:8" ht="17" x14ac:dyDescent="0.2">
      <c r="A15" s="42"/>
      <c r="B15" s="56" t="s">
        <v>48</v>
      </c>
      <c r="C15" s="55" t="s">
        <v>47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7" x14ac:dyDescent="0.2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8" thickBot="1" x14ac:dyDescent="0.25">
      <c r="A17" s="42"/>
      <c r="B17" s="62" t="s">
        <v>24</v>
      </c>
      <c r="C17" s="55" t="s">
        <v>25</v>
      </c>
      <c r="D17" s="61">
        <v>0</v>
      </c>
      <c r="E17" s="58">
        <v>2100</v>
      </c>
      <c r="F17" s="61">
        <f t="shared" si="0"/>
        <v>2100</v>
      </c>
      <c r="G17" s="41"/>
    </row>
    <row r="18" spans="1:7" ht="18" thickTop="1" x14ac:dyDescent="0.2">
      <c r="A18" s="42"/>
      <c r="B18" s="62"/>
      <c r="C18" s="59" t="s">
        <v>19</v>
      </c>
      <c r="D18" s="57">
        <f>SUM(D9:D17)</f>
        <v>3750</v>
      </c>
      <c r="E18" s="56">
        <f>SUM(E9:E17)</f>
        <v>2226.85</v>
      </c>
      <c r="F18" s="57">
        <f t="shared" si="0"/>
        <v>-1523.15</v>
      </c>
      <c r="G18" s="41"/>
    </row>
    <row r="19" spans="1:7" x14ac:dyDescent="0.2">
      <c r="A19" s="30"/>
      <c r="B19" s="62"/>
      <c r="C19" s="59"/>
      <c r="D19" s="57"/>
      <c r="E19" s="56"/>
      <c r="F19" s="57"/>
      <c r="G19" s="7"/>
    </row>
    <row r="20" spans="1:7" x14ac:dyDescent="0.2">
      <c r="B20" s="87" t="s">
        <v>57</v>
      </c>
      <c r="C20" s="87"/>
      <c r="D20" s="87"/>
      <c r="E20" s="87"/>
      <c r="F20" s="87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Q22" sqref="Q22"/>
    </sheetView>
  </sheetViews>
  <sheetFormatPr baseColWidth="10" defaultColWidth="8.83203125" defaultRowHeight="16" x14ac:dyDescent="0.2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Z16"/>
  <sheetViews>
    <sheetView workbookViewId="0">
      <pane xSplit="1" topLeftCell="AG1" activePane="topRight" state="frozen"/>
      <selection pane="topRight" activeCell="AZ15" sqref="AZ15"/>
    </sheetView>
  </sheetViews>
  <sheetFormatPr baseColWidth="10" defaultColWidth="11" defaultRowHeight="16" x14ac:dyDescent="0.2"/>
  <cols>
    <col min="1" max="1" width="28" customWidth="1"/>
    <col min="2" max="2" width="9.5" customWidth="1"/>
    <col min="3" max="3" width="10.1640625" customWidth="1"/>
    <col min="4" max="11" width="7.1640625" customWidth="1"/>
    <col min="12" max="12" width="7.33203125" customWidth="1"/>
    <col min="13" max="24" width="7.1640625" customWidth="1"/>
    <col min="25" max="35" width="7.33203125" customWidth="1"/>
    <col min="36" max="37" width="7.5" customWidth="1"/>
    <col min="38" max="58" width="7.33203125" customWidth="1"/>
  </cols>
  <sheetData>
    <row r="2" spans="1:52" x14ac:dyDescent="0.2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 t="shared" ref="AN2:AS2" si="3">EDATE(AM2,1)</f>
        <v>44247</v>
      </c>
      <c r="AO2" s="9">
        <f t="shared" si="3"/>
        <v>44275</v>
      </c>
      <c r="AP2" s="9">
        <f t="shared" si="3"/>
        <v>44306</v>
      </c>
      <c r="AQ2" s="9">
        <f t="shared" si="3"/>
        <v>44336</v>
      </c>
      <c r="AR2" s="9">
        <f t="shared" si="3"/>
        <v>44367</v>
      </c>
      <c r="AS2" s="9">
        <f t="shared" si="3"/>
        <v>44397</v>
      </c>
      <c r="AT2" s="9">
        <f t="shared" ref="AT2:AY2" si="4">EDATE(AS2,1)</f>
        <v>44428</v>
      </c>
      <c r="AU2" s="9">
        <f t="shared" si="4"/>
        <v>44459</v>
      </c>
      <c r="AV2" s="9">
        <f t="shared" si="4"/>
        <v>44489</v>
      </c>
      <c r="AW2" s="9">
        <f t="shared" si="4"/>
        <v>44520</v>
      </c>
      <c r="AX2" s="9">
        <f t="shared" si="4"/>
        <v>44550</v>
      </c>
      <c r="AY2" s="9">
        <f t="shared" si="4"/>
        <v>44581</v>
      </c>
      <c r="AZ2" s="9">
        <f>EDATE(AY2,1)</f>
        <v>44612</v>
      </c>
    </row>
    <row r="3" spans="1:52" x14ac:dyDescent="0.2">
      <c r="A3" s="6" t="s">
        <v>12</v>
      </c>
      <c r="B3" s="10">
        <v>500</v>
      </c>
      <c r="C3" s="19">
        <f>B3+166.6666666</f>
        <v>666.66666659999999</v>
      </c>
      <c r="D3" s="19">
        <f t="shared" ref="D3:W3" si="5">C3+166.6666666</f>
        <v>833.33333319999997</v>
      </c>
      <c r="E3" s="19">
        <f t="shared" si="5"/>
        <v>999.99999979999996</v>
      </c>
      <c r="F3" s="19">
        <f t="shared" si="5"/>
        <v>1166.6666663999999</v>
      </c>
      <c r="G3" s="19">
        <f t="shared" si="5"/>
        <v>1333.333333</v>
      </c>
      <c r="H3" s="19">
        <f t="shared" si="5"/>
        <v>1499.9999996000001</v>
      </c>
      <c r="I3" s="19">
        <f t="shared" si="5"/>
        <v>1666.6666662000002</v>
      </c>
      <c r="J3" s="19">
        <f t="shared" si="5"/>
        <v>1833.3333328000003</v>
      </c>
      <c r="K3" s="19">
        <f t="shared" si="5"/>
        <v>1999.9999994000004</v>
      </c>
      <c r="L3" s="19">
        <f t="shared" si="5"/>
        <v>2166.6666660000005</v>
      </c>
      <c r="M3" s="19">
        <f t="shared" si="5"/>
        <v>2333.3333326000006</v>
      </c>
      <c r="N3" s="19">
        <f t="shared" si="5"/>
        <v>2499.9999992000007</v>
      </c>
      <c r="O3" s="19">
        <f t="shared" si="5"/>
        <v>2666.6666658000008</v>
      </c>
      <c r="P3" s="19">
        <f t="shared" si="5"/>
        <v>2833.3333324000009</v>
      </c>
      <c r="Q3" s="19">
        <f t="shared" si="5"/>
        <v>2999.999999000001</v>
      </c>
      <c r="R3" s="19">
        <f t="shared" si="5"/>
        <v>3166.6666656000011</v>
      </c>
      <c r="S3" s="19">
        <f t="shared" si="5"/>
        <v>3333.3333322000012</v>
      </c>
      <c r="T3" s="19">
        <f t="shared" si="5"/>
        <v>3499.9999988000013</v>
      </c>
      <c r="U3" s="19">
        <f t="shared" si="5"/>
        <v>3666.6666654000014</v>
      </c>
      <c r="V3" s="19">
        <f t="shared" si="5"/>
        <v>3833.3333320000015</v>
      </c>
      <c r="W3" s="19">
        <f t="shared" si="5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2166</v>
      </c>
      <c r="AL3" s="19">
        <v>2249</v>
      </c>
      <c r="AM3" s="19">
        <v>2332</v>
      </c>
      <c r="AN3" s="19">
        <v>2415</v>
      </c>
      <c r="AO3" s="19">
        <v>2498</v>
      </c>
      <c r="AP3" s="19">
        <v>2581</v>
      </c>
      <c r="AQ3" s="19">
        <v>2664</v>
      </c>
      <c r="AR3" s="19">
        <v>2747</v>
      </c>
      <c r="AS3" s="19">
        <v>2830</v>
      </c>
      <c r="AT3" s="19">
        <v>2913</v>
      </c>
      <c r="AU3" s="19">
        <v>3000</v>
      </c>
      <c r="AV3" s="19">
        <v>3083</v>
      </c>
      <c r="AW3" s="19">
        <v>3166</v>
      </c>
      <c r="AX3" s="19">
        <v>3249</v>
      </c>
      <c r="AY3" s="19">
        <v>3332</v>
      </c>
      <c r="AZ3" s="19">
        <v>3415</v>
      </c>
    </row>
    <row r="4" spans="1:52" x14ac:dyDescent="0.2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  <c r="AO4">
        <v>50</v>
      </c>
      <c r="AP4">
        <v>50</v>
      </c>
      <c r="AQ4">
        <v>50</v>
      </c>
      <c r="AR4">
        <v>50</v>
      </c>
      <c r="AS4">
        <v>50</v>
      </c>
      <c r="AT4">
        <v>50</v>
      </c>
      <c r="AU4">
        <v>50</v>
      </c>
      <c r="AV4">
        <v>50</v>
      </c>
      <c r="AW4">
        <v>50</v>
      </c>
      <c r="AX4">
        <v>50</v>
      </c>
      <c r="AY4">
        <v>50</v>
      </c>
      <c r="AZ4">
        <v>50</v>
      </c>
    </row>
    <row r="5" spans="1:52" x14ac:dyDescent="0.2">
      <c r="A5" s="6" t="s">
        <v>11</v>
      </c>
      <c r="B5" s="10">
        <v>190</v>
      </c>
      <c r="C5" s="7">
        <f>B5+10</f>
        <v>200</v>
      </c>
      <c r="D5" s="7">
        <f t="shared" ref="D5:G5" si="6">C5+10</f>
        <v>210</v>
      </c>
      <c r="E5" s="7">
        <f t="shared" si="6"/>
        <v>220</v>
      </c>
      <c r="F5" s="7">
        <f t="shared" si="6"/>
        <v>230</v>
      </c>
      <c r="G5" s="7">
        <f t="shared" si="6"/>
        <v>240</v>
      </c>
      <c r="H5" s="7">
        <f t="shared" ref="H5" si="7">G5+10</f>
        <v>250</v>
      </c>
      <c r="I5" s="7">
        <f t="shared" ref="I5" si="8">H5+10</f>
        <v>260</v>
      </c>
      <c r="J5" s="7">
        <f t="shared" ref="J5" si="9">I5+10</f>
        <v>270</v>
      </c>
      <c r="K5" s="7">
        <f t="shared" ref="K5" si="10">J5+10</f>
        <v>280</v>
      </c>
      <c r="L5" s="7">
        <f t="shared" ref="L5" si="11">K5+10</f>
        <v>290</v>
      </c>
      <c r="M5" s="7">
        <f t="shared" ref="M5" si="12">L5+10</f>
        <v>300</v>
      </c>
      <c r="N5" s="7">
        <f t="shared" ref="N5" si="13">M5+10</f>
        <v>310</v>
      </c>
      <c r="O5" s="7">
        <f t="shared" ref="O5" si="14">N5+10</f>
        <v>320</v>
      </c>
      <c r="P5" s="7">
        <f t="shared" ref="P5" si="15">O5+10</f>
        <v>330</v>
      </c>
      <c r="Q5" s="7">
        <f t="shared" ref="Q5" si="16">P5+10</f>
        <v>340</v>
      </c>
      <c r="R5" s="7">
        <f t="shared" ref="R5" si="17">Q5+10</f>
        <v>350</v>
      </c>
      <c r="S5" s="7">
        <f t="shared" ref="S5" si="18">R5+10</f>
        <v>360</v>
      </c>
      <c r="T5" s="7">
        <f t="shared" ref="T5" si="19">S5+10</f>
        <v>370</v>
      </c>
      <c r="U5" s="7">
        <f t="shared" ref="U5" si="20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  <c r="AO5" s="7">
        <v>315</v>
      </c>
      <c r="AP5" s="7">
        <v>330</v>
      </c>
      <c r="AQ5" s="7">
        <v>345</v>
      </c>
      <c r="AR5" s="7">
        <v>360</v>
      </c>
      <c r="AS5" s="7">
        <v>375</v>
      </c>
      <c r="AT5" s="7">
        <v>390</v>
      </c>
      <c r="AU5" s="7">
        <v>405</v>
      </c>
      <c r="AV5" s="7">
        <v>420</v>
      </c>
      <c r="AW5" s="7">
        <v>435</v>
      </c>
      <c r="AX5" s="7">
        <v>450</v>
      </c>
      <c r="AY5" s="7">
        <v>465</v>
      </c>
      <c r="AZ5" s="7">
        <v>480</v>
      </c>
    </row>
    <row r="6" spans="1:52" x14ac:dyDescent="0.2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  <c r="AO6">
        <v>12.5</v>
      </c>
      <c r="AP6">
        <v>12.5</v>
      </c>
      <c r="AQ6">
        <v>12.5</v>
      </c>
      <c r="AR6">
        <v>12.5</v>
      </c>
      <c r="AS6">
        <v>12.5</v>
      </c>
      <c r="AT6">
        <v>12.5</v>
      </c>
      <c r="AU6">
        <v>12.5</v>
      </c>
      <c r="AV6">
        <v>12.5</v>
      </c>
      <c r="AW6">
        <v>12.5</v>
      </c>
      <c r="AX6">
        <v>12.5</v>
      </c>
      <c r="AY6">
        <v>12.5</v>
      </c>
      <c r="AZ6">
        <v>12.5</v>
      </c>
    </row>
    <row r="7" spans="1:52" x14ac:dyDescent="0.2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  <c r="AO7">
        <v>450</v>
      </c>
      <c r="AP7">
        <v>450</v>
      </c>
      <c r="AQ7">
        <v>450</v>
      </c>
      <c r="AR7">
        <v>450</v>
      </c>
      <c r="AS7">
        <v>450</v>
      </c>
      <c r="AT7">
        <v>450</v>
      </c>
      <c r="AU7">
        <v>450</v>
      </c>
      <c r="AV7">
        <v>450</v>
      </c>
      <c r="AW7">
        <v>450</v>
      </c>
      <c r="AX7">
        <v>450</v>
      </c>
      <c r="AY7">
        <v>450</v>
      </c>
      <c r="AZ7">
        <v>450</v>
      </c>
    </row>
    <row r="8" spans="1:52" x14ac:dyDescent="0.2">
      <c r="A8" s="6" t="s">
        <v>47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  <c r="AO8" s="10">
        <v>38</v>
      </c>
      <c r="AP8" s="10">
        <v>38</v>
      </c>
      <c r="AQ8" s="10">
        <v>38</v>
      </c>
      <c r="AR8" s="10">
        <v>38</v>
      </c>
      <c r="AS8" s="10">
        <v>38</v>
      </c>
      <c r="AT8" s="10">
        <v>38</v>
      </c>
      <c r="AU8" s="10">
        <v>38</v>
      </c>
      <c r="AV8" s="10">
        <v>38</v>
      </c>
      <c r="AW8" s="10">
        <v>38</v>
      </c>
      <c r="AX8" s="10">
        <v>38</v>
      </c>
      <c r="AY8" s="10">
        <v>38</v>
      </c>
      <c r="AZ8" s="10">
        <v>38</v>
      </c>
    </row>
    <row r="9" spans="1:52" x14ac:dyDescent="0.2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  <c r="AO9" s="10">
        <v>370</v>
      </c>
      <c r="AP9" s="10">
        <v>370</v>
      </c>
      <c r="AQ9" s="10">
        <v>370</v>
      </c>
      <c r="AR9" s="10">
        <v>370</v>
      </c>
      <c r="AS9" s="10">
        <v>370</v>
      </c>
      <c r="AT9" s="10">
        <v>370</v>
      </c>
      <c r="AU9" s="10">
        <v>370</v>
      </c>
      <c r="AV9" s="10">
        <v>370</v>
      </c>
      <c r="AW9" s="10">
        <v>370</v>
      </c>
      <c r="AX9" s="10">
        <v>370</v>
      </c>
      <c r="AY9" s="10">
        <v>370</v>
      </c>
      <c r="AZ9" s="10">
        <v>370</v>
      </c>
    </row>
    <row r="10" spans="1:52" x14ac:dyDescent="0.2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4758.333332000002</v>
      </c>
      <c r="W10" s="10">
        <f t="shared" si="21"/>
        <v>4924.9999986000021</v>
      </c>
      <c r="X10" s="10">
        <f t="shared" si="21"/>
        <v>5257</v>
      </c>
      <c r="Y10" s="10">
        <f t="shared" ref="Y10:AD10" si="22">SUM(Y3:Y9)</f>
        <v>5438</v>
      </c>
      <c r="Z10" s="10">
        <f t="shared" si="22"/>
        <v>1620</v>
      </c>
      <c r="AA10" s="10">
        <f t="shared" si="22"/>
        <v>1802.5</v>
      </c>
      <c r="AB10" s="10">
        <f t="shared" si="22"/>
        <v>1983.5</v>
      </c>
      <c r="AC10" s="10">
        <f t="shared" si="22"/>
        <v>2165.5</v>
      </c>
      <c r="AD10" s="10">
        <f t="shared" si="22"/>
        <v>2347.5</v>
      </c>
      <c r="AE10" s="10">
        <f t="shared" ref="AE10:AJ10" si="23">SUM(AE3:AE9)</f>
        <v>2528.5</v>
      </c>
      <c r="AF10" s="10">
        <f t="shared" si="23"/>
        <v>2710.5</v>
      </c>
      <c r="AG10" s="10">
        <f t="shared" si="23"/>
        <v>2892.5</v>
      </c>
      <c r="AH10" s="10">
        <f t="shared" si="23"/>
        <v>3073.5</v>
      </c>
      <c r="AI10" s="10">
        <f t="shared" si="23"/>
        <v>3255.5</v>
      </c>
      <c r="AJ10" s="10">
        <f t="shared" si="23"/>
        <v>3243.5</v>
      </c>
      <c r="AK10" s="10">
        <f t="shared" ref="AK10:AP10" si="24">SUM(AK3:AK9)</f>
        <v>3341.5</v>
      </c>
      <c r="AL10" s="10">
        <f t="shared" si="24"/>
        <v>3439.5</v>
      </c>
      <c r="AM10" s="10">
        <f t="shared" si="24"/>
        <v>3537.5</v>
      </c>
      <c r="AN10" s="10">
        <f t="shared" si="24"/>
        <v>3635.5</v>
      </c>
      <c r="AO10" s="10">
        <f t="shared" si="24"/>
        <v>3733.5</v>
      </c>
      <c r="AP10" s="10">
        <f t="shared" si="24"/>
        <v>3831.5</v>
      </c>
      <c r="AQ10" s="10">
        <f t="shared" ref="AQ10:AV10" si="25">SUM(AQ3:AQ9)</f>
        <v>3929.5</v>
      </c>
      <c r="AR10" s="10">
        <f t="shared" si="25"/>
        <v>4027.5</v>
      </c>
      <c r="AS10" s="10">
        <f t="shared" si="25"/>
        <v>4125.5</v>
      </c>
      <c r="AT10" s="10">
        <f t="shared" si="25"/>
        <v>4223.5</v>
      </c>
      <c r="AU10" s="10">
        <f t="shared" si="25"/>
        <v>4325.5</v>
      </c>
      <c r="AV10" s="10">
        <f t="shared" si="25"/>
        <v>4423.5</v>
      </c>
      <c r="AW10" s="10">
        <f>SUM(AW3:AW9)</f>
        <v>4521.5</v>
      </c>
      <c r="AX10" s="10">
        <f>SUM(AX3:AX9)</f>
        <v>4619.5</v>
      </c>
      <c r="AY10" s="10">
        <f>SUM(AY3:AY9)</f>
        <v>4717.5</v>
      </c>
      <c r="AZ10" s="10">
        <f>SUM(AZ3:AZ9)</f>
        <v>4815.5</v>
      </c>
    </row>
    <row r="13" spans="1:52" s="9" customFormat="1" x14ac:dyDescent="0.2">
      <c r="A13" s="9" t="s">
        <v>15</v>
      </c>
      <c r="B13" s="9">
        <f t="shared" ref="B13:Z13" si="26">B2</f>
        <v>43100</v>
      </c>
      <c r="C13" s="9">
        <f t="shared" si="26"/>
        <v>43131</v>
      </c>
      <c r="D13" s="9">
        <f t="shared" si="26"/>
        <v>43159</v>
      </c>
      <c r="E13" s="9">
        <f t="shared" si="26"/>
        <v>43187</v>
      </c>
      <c r="F13" s="9">
        <f t="shared" si="26"/>
        <v>43218</v>
      </c>
      <c r="G13" s="9">
        <f t="shared" si="26"/>
        <v>43248</v>
      </c>
      <c r="H13" s="9">
        <f t="shared" si="26"/>
        <v>43279</v>
      </c>
      <c r="I13" s="9">
        <f t="shared" si="26"/>
        <v>43309</v>
      </c>
      <c r="J13" s="9">
        <f t="shared" si="26"/>
        <v>43340</v>
      </c>
      <c r="K13" s="9">
        <f t="shared" si="26"/>
        <v>43371</v>
      </c>
      <c r="L13" s="9">
        <f t="shared" si="26"/>
        <v>43401</v>
      </c>
      <c r="M13" s="9">
        <f t="shared" si="26"/>
        <v>43432</v>
      </c>
      <c r="N13" s="9">
        <f t="shared" si="26"/>
        <v>43462</v>
      </c>
      <c r="O13" s="9">
        <f t="shared" si="26"/>
        <v>43493</v>
      </c>
      <c r="P13" s="9">
        <f t="shared" si="26"/>
        <v>43524</v>
      </c>
      <c r="Q13" s="9">
        <f t="shared" si="26"/>
        <v>43552</v>
      </c>
      <c r="R13" s="9">
        <f t="shared" si="26"/>
        <v>43583</v>
      </c>
      <c r="S13" s="9">
        <f t="shared" si="26"/>
        <v>43613</v>
      </c>
      <c r="T13" s="9">
        <f t="shared" si="26"/>
        <v>43644</v>
      </c>
      <c r="U13" s="9">
        <f t="shared" si="26"/>
        <v>43674</v>
      </c>
      <c r="V13" s="9">
        <f t="shared" si="26"/>
        <v>43705</v>
      </c>
      <c r="W13" s="9">
        <f t="shared" si="26"/>
        <v>43736</v>
      </c>
      <c r="X13" s="9">
        <f t="shared" si="26"/>
        <v>43766</v>
      </c>
      <c r="Y13" s="9">
        <f t="shared" si="26"/>
        <v>43797</v>
      </c>
      <c r="Z13" s="9">
        <f t="shared" si="26"/>
        <v>43827</v>
      </c>
      <c r="AA13" s="9">
        <v>43850</v>
      </c>
      <c r="AB13" s="9">
        <f t="shared" ref="AB13:AG13" si="27">AB2</f>
        <v>43881</v>
      </c>
      <c r="AC13" s="9">
        <f t="shared" si="27"/>
        <v>43910</v>
      </c>
      <c r="AD13" s="9">
        <f t="shared" si="27"/>
        <v>43941</v>
      </c>
      <c r="AE13" s="9">
        <f t="shared" si="27"/>
        <v>43971</v>
      </c>
      <c r="AF13" s="9">
        <f t="shared" si="27"/>
        <v>44002</v>
      </c>
      <c r="AG13" s="9">
        <f t="shared" si="27"/>
        <v>44032</v>
      </c>
      <c r="AH13" s="9">
        <f t="shared" ref="AH13:AM13" si="28">AH2</f>
        <v>44063</v>
      </c>
      <c r="AI13" s="9">
        <f t="shared" si="28"/>
        <v>44094</v>
      </c>
      <c r="AJ13" s="9">
        <f t="shared" si="28"/>
        <v>44124</v>
      </c>
      <c r="AK13" s="9">
        <f t="shared" si="28"/>
        <v>44155</v>
      </c>
      <c r="AL13" s="9">
        <f t="shared" si="28"/>
        <v>44185</v>
      </c>
      <c r="AM13" s="9">
        <f t="shared" si="28"/>
        <v>44216</v>
      </c>
      <c r="AN13" s="9">
        <f t="shared" ref="AN13:AS13" si="29">AN2</f>
        <v>44247</v>
      </c>
      <c r="AO13" s="9">
        <f t="shared" si="29"/>
        <v>44275</v>
      </c>
      <c r="AP13" s="9">
        <f t="shared" si="29"/>
        <v>44306</v>
      </c>
      <c r="AQ13" s="9">
        <f t="shared" si="29"/>
        <v>44336</v>
      </c>
      <c r="AR13" s="9">
        <f t="shared" si="29"/>
        <v>44367</v>
      </c>
      <c r="AS13" s="9">
        <f t="shared" si="29"/>
        <v>44397</v>
      </c>
      <c r="AT13" s="9">
        <f t="shared" ref="AT13:AY13" si="30">AT2</f>
        <v>44428</v>
      </c>
      <c r="AU13" s="9">
        <f t="shared" si="30"/>
        <v>44459</v>
      </c>
      <c r="AV13" s="9">
        <f t="shared" si="30"/>
        <v>44489</v>
      </c>
      <c r="AW13" s="9">
        <f t="shared" si="30"/>
        <v>44520</v>
      </c>
      <c r="AX13" s="9">
        <f t="shared" si="30"/>
        <v>44550</v>
      </c>
      <c r="AY13" s="9">
        <f t="shared" si="30"/>
        <v>44581</v>
      </c>
      <c r="AZ13" s="9">
        <f>AZ2</f>
        <v>44612</v>
      </c>
    </row>
    <row r="14" spans="1:52" x14ac:dyDescent="0.2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  <c r="AO14">
        <v>6109</v>
      </c>
      <c r="AP14">
        <v>6298</v>
      </c>
      <c r="AQ14">
        <v>7994</v>
      </c>
      <c r="AR14">
        <v>8044</v>
      </c>
      <c r="AS14">
        <v>8444</v>
      </c>
      <c r="AT14">
        <v>8544</v>
      </c>
      <c r="AU14">
        <v>8544</v>
      </c>
      <c r="AV14">
        <v>7794</v>
      </c>
      <c r="AW14">
        <v>8044</v>
      </c>
      <c r="AX14">
        <v>8294</v>
      </c>
      <c r="AY14">
        <v>8167</v>
      </c>
      <c r="AZ14">
        <v>8317</v>
      </c>
    </row>
    <row r="16" spans="1:52" ht="34" x14ac:dyDescent="0.2">
      <c r="A16" s="7" t="s">
        <v>34</v>
      </c>
      <c r="B16" s="10">
        <f t="shared" ref="B16:S16" si="31">B14-B10</f>
        <v>2126.5</v>
      </c>
      <c r="C16" s="10">
        <f t="shared" si="31"/>
        <v>2101.8333333999999</v>
      </c>
      <c r="D16" s="10">
        <f t="shared" si="31"/>
        <v>2085.1666667999998</v>
      </c>
      <c r="E16" s="10">
        <f t="shared" si="31"/>
        <v>2134.5000002000002</v>
      </c>
      <c r="F16" s="10">
        <f t="shared" si="31"/>
        <v>2111.8333336000001</v>
      </c>
      <c r="G16" s="10">
        <f t="shared" si="31"/>
        <v>1960.166667</v>
      </c>
      <c r="H16" s="10">
        <f t="shared" si="31"/>
        <v>2059.5000003999999</v>
      </c>
      <c r="I16" s="10">
        <f t="shared" si="31"/>
        <v>1917.8333337999998</v>
      </c>
      <c r="J16" s="10">
        <f t="shared" si="31"/>
        <v>1632.1666671999997</v>
      </c>
      <c r="K16" s="10">
        <f t="shared" si="31"/>
        <v>1009.5000005999996</v>
      </c>
      <c r="L16" s="10">
        <f t="shared" si="31"/>
        <v>2838.3333339999995</v>
      </c>
      <c r="M16" s="10">
        <f t="shared" si="31"/>
        <v>2301.6666673999994</v>
      </c>
      <c r="N16" s="10">
        <f t="shared" si="31"/>
        <v>2151.0000007999993</v>
      </c>
      <c r="O16" s="10">
        <f t="shared" si="31"/>
        <v>2009.3333341999992</v>
      </c>
      <c r="P16" s="10">
        <f t="shared" si="31"/>
        <v>2119.6666675999986</v>
      </c>
      <c r="Q16" s="10">
        <f t="shared" si="31"/>
        <v>2196.0000009999985</v>
      </c>
      <c r="R16" s="10">
        <f t="shared" si="31"/>
        <v>2044.3333343999984</v>
      </c>
      <c r="S16" s="10">
        <f t="shared" si="31"/>
        <v>1739.6666677999983</v>
      </c>
      <c r="T16" s="10">
        <f>T14-T10</f>
        <v>1714.0000011999982</v>
      </c>
      <c r="U16" s="10">
        <f t="shared" ref="U16:V16" si="32">U14-U10</f>
        <v>1875.3333345999981</v>
      </c>
      <c r="V16" s="10">
        <f t="shared" si="32"/>
        <v>1599.666667999998</v>
      </c>
      <c r="W16" s="10">
        <f t="shared" ref="W16:AC16" si="33">W14-W10</f>
        <v>1907.0000013999979</v>
      </c>
      <c r="X16" s="10">
        <f t="shared" si="33"/>
        <v>2363</v>
      </c>
      <c r="Y16" s="10">
        <f t="shared" si="33"/>
        <v>2532</v>
      </c>
      <c r="Z16" s="10">
        <f t="shared" si="33"/>
        <v>2700</v>
      </c>
      <c r="AA16" s="10">
        <f t="shared" si="33"/>
        <v>2555.5</v>
      </c>
      <c r="AB16" s="10">
        <f t="shared" si="33"/>
        <v>2704.5</v>
      </c>
      <c r="AC16" s="10">
        <f t="shared" si="33"/>
        <v>2722.5</v>
      </c>
      <c r="AD16" s="10">
        <f t="shared" ref="AD16:AI16" si="34">AD14-AD10</f>
        <v>2540.5</v>
      </c>
      <c r="AE16" s="10">
        <f t="shared" si="34"/>
        <v>2459.5</v>
      </c>
      <c r="AF16" s="10">
        <f t="shared" si="34"/>
        <v>2302.5</v>
      </c>
      <c r="AG16" s="10">
        <f t="shared" si="34"/>
        <v>1670.5</v>
      </c>
      <c r="AH16" s="10">
        <f t="shared" si="34"/>
        <v>1789.5</v>
      </c>
      <c r="AI16" s="10">
        <f t="shared" si="34"/>
        <v>1908.5</v>
      </c>
      <c r="AJ16" s="10">
        <f t="shared" ref="AJ16:AO16" si="35">AJ14-AJ10</f>
        <v>1160.5</v>
      </c>
      <c r="AK16" s="10">
        <f t="shared" si="35"/>
        <v>2017.5</v>
      </c>
      <c r="AL16" s="10">
        <f t="shared" si="35"/>
        <v>1919.5</v>
      </c>
      <c r="AM16" s="10">
        <f t="shared" si="35"/>
        <v>2121.5</v>
      </c>
      <c r="AN16" s="10">
        <f t="shared" si="35"/>
        <v>2323.5</v>
      </c>
      <c r="AO16" s="10">
        <f t="shared" si="35"/>
        <v>2375.5</v>
      </c>
      <c r="AP16" s="10">
        <f t="shared" ref="AP16:AU16" si="36">AP14-AP10</f>
        <v>2466.5</v>
      </c>
      <c r="AQ16" s="10">
        <f t="shared" si="36"/>
        <v>4064.5</v>
      </c>
      <c r="AR16" s="10">
        <f t="shared" si="36"/>
        <v>4016.5</v>
      </c>
      <c r="AS16" s="10">
        <f t="shared" si="36"/>
        <v>4318.5</v>
      </c>
      <c r="AT16" s="10">
        <f t="shared" si="36"/>
        <v>4320.5</v>
      </c>
      <c r="AU16" s="10">
        <f t="shared" si="36"/>
        <v>4218.5</v>
      </c>
      <c r="AV16" s="10">
        <f>AV14-AV10</f>
        <v>3370.5</v>
      </c>
      <c r="AW16" s="10">
        <f>AW14-AW10</f>
        <v>3522.5</v>
      </c>
      <c r="AX16" s="10">
        <f>AX14-AX10</f>
        <v>3674.5</v>
      </c>
      <c r="AY16" s="10">
        <f>AY14-AY10</f>
        <v>3449.5</v>
      </c>
      <c r="AZ16" s="10">
        <f>AZ14-AZ10</f>
        <v>3501.5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Manager/>
  <Company>R Dockus Jewelry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Dockus</dc:creator>
  <cp:keywords/>
  <dc:description/>
  <cp:lastModifiedBy>Microsoft Office User</cp:lastModifiedBy>
  <cp:lastPrinted>2020-05-03T03:30:37Z</cp:lastPrinted>
  <dcterms:created xsi:type="dcterms:W3CDTF">2011-11-12T00:22:02Z</dcterms:created>
  <dcterms:modified xsi:type="dcterms:W3CDTF">2022-03-01T23:17:20Z</dcterms:modified>
  <cp:category/>
</cp:coreProperties>
</file>